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Бюджет!$A$21</definedName>
    <definedName name="FIO" localSheetId="0">Бюджет!$I$21</definedName>
    <definedName name="SIGN" localSheetId="0">Бюджет!$A$21:$K$22</definedName>
  </definedNames>
  <calcPr calcId="124519"/>
</workbook>
</file>

<file path=xl/calcChain.xml><?xml version="1.0" encoding="utf-8"?>
<calcChain xmlns="http://schemas.openxmlformats.org/spreadsheetml/2006/main">
  <c r="G31" i="3"/>
  <c r="H31"/>
  <c r="F31"/>
  <c r="H32"/>
  <c r="G32"/>
  <c r="F32"/>
  <c r="G28"/>
  <c r="H28"/>
  <c r="F28"/>
  <c r="H29"/>
  <c r="G29"/>
  <c r="F29"/>
  <c r="D32"/>
  <c r="D29" l="1"/>
  <c r="D37"/>
  <c r="H44"/>
  <c r="G44"/>
  <c r="H38"/>
  <c r="G38"/>
  <c r="D33"/>
  <c r="D43"/>
  <c r="F43" s="1"/>
  <c r="E44"/>
  <c r="F16"/>
  <c r="F17"/>
  <c r="F18"/>
  <c r="F19"/>
  <c r="F20"/>
  <c r="F21"/>
  <c r="F22"/>
  <c r="F23"/>
  <c r="F24"/>
  <c r="F25"/>
  <c r="F26"/>
  <c r="F27"/>
  <c r="F30"/>
  <c r="F33"/>
  <c r="F34"/>
  <c r="F35"/>
  <c r="F36"/>
  <c r="F38"/>
  <c r="F39"/>
  <c r="F42"/>
  <c r="F15"/>
  <c r="D40"/>
  <c r="F40" s="1"/>
  <c r="D41"/>
  <c r="F41" s="1"/>
  <c r="F37"/>
  <c r="D28"/>
  <c r="F44" l="1"/>
  <c r="D44"/>
</calcChain>
</file>

<file path=xl/sharedStrings.xml><?xml version="1.0" encoding="utf-8"?>
<sst xmlns="http://schemas.openxmlformats.org/spreadsheetml/2006/main" count="80" uniqueCount="79">
  <si>
    <t>тыс. руб.</t>
  </si>
  <si>
    <t>Ассигнования 2012  год</t>
  </si>
  <si>
    <t>Долгосрочная муниципальная целевая 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</si>
  <si>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7951700</t>
  </si>
  <si>
    <t>7951710</t>
  </si>
  <si>
    <t>Долгосрочная муниципальная целевая программа "Сохранение и развитие объектов здравоохранения на 2012-2014 годы"</t>
  </si>
  <si>
    <t>7952800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</si>
  <si>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</si>
  <si>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7952200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</si>
  <si>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</si>
  <si>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7951900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</si>
  <si>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</si>
  <si>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</si>
  <si>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Муниципальная целевая программа "Обеспечение пожарной безопасности и антитеррорестической защищенности на 2012-2014гг"</t>
  </si>
  <si>
    <t>7952000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</si>
  <si>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</si>
  <si>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</si>
  <si>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</si>
  <si>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7952100</t>
  </si>
  <si>
    <t>Муниципальная целевая программа "Функционирование и развитие системы управления Городищенского муниципального района на 2011-2014годы"</t>
  </si>
  <si>
    <t>7951810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</si>
  <si>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</si>
  <si>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7951800</t>
  </si>
  <si>
    <t>7952600</t>
  </si>
  <si>
    <t>Подпрограмма "АНТИ-ВИЧ/СПИД"</t>
  </si>
  <si>
    <t>7950104</t>
  </si>
  <si>
    <t>Подпрограмма "Безопасное материнство"</t>
  </si>
  <si>
    <t>7950302</t>
  </si>
  <si>
    <t>Подпрограмма "Вакцинопрофилактика"</t>
  </si>
  <si>
    <t>7950106</t>
  </si>
  <si>
    <t>Подпрограмма "Здоровый ребенок"</t>
  </si>
  <si>
    <t>7950301</t>
  </si>
  <si>
    <t>Подпрограмма "Неотложные меры по активному выявлению и профилактике туберкулеза"</t>
  </si>
  <si>
    <t>7950102</t>
  </si>
  <si>
    <t>Подпрограмма "Профилактика и лечение артериальной гипертонии"</t>
  </si>
  <si>
    <t>7950107</t>
  </si>
  <si>
    <t>Подпрограмма "Профилактика трансмиссивных инфекций"</t>
  </si>
  <si>
    <t>7950105</t>
  </si>
  <si>
    <t>7951720</t>
  </si>
  <si>
    <t>Подпрограмма "Развитие информатизации Городищенского муниципального района Волгоградской области на 2011-2014 годы"</t>
  </si>
  <si>
    <t>7951830</t>
  </si>
  <si>
    <t>Подпрограмма "Сахарный диабет"</t>
  </si>
  <si>
    <t>7950101</t>
  </si>
  <si>
    <t>Подпрограмма "Снижение административных барьеров, оптимизация и повышение качества предоставления государственных муниципальных услуг, в том числе на базе МФЦ предоставления государственных и муниципальных услуг в Городищенском муниципальном районе Волгоградской области на 2011-2014г.г."</t>
  </si>
  <si>
    <t>7951820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</si>
  <si>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</si>
  <si>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</si>
  <si>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</si>
  <si>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7952700</t>
  </si>
  <si>
    <t>7951200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</si>
  <si>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</si>
  <si>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</si>
  <si>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Районная целевая программа "Профилактика внутрибольничных инфекций"</t>
  </si>
  <si>
    <t>7951500</t>
  </si>
  <si>
    <t>поправки</t>
  </si>
  <si>
    <t>остатки</t>
  </si>
  <si>
    <t>Муниципальная целевая программа"Сохранение и развитие муниципальных учреждений культуры, спорта и молодежной политики Городищенского муниципального района на 2012-2015 годы"</t>
  </si>
  <si>
    <t>Долгосрочная районая целевая программа "Развитие агропромышленного комплекса Городищенского муниципального района на 2012-2015 г.г.</t>
  </si>
  <si>
    <t>7952300</t>
  </si>
  <si>
    <t>2012 год</t>
  </si>
  <si>
    <t>2013  год</t>
  </si>
  <si>
    <t xml:space="preserve"> 2014  год</t>
  </si>
  <si>
    <t>ИТОГО:</t>
  </si>
  <si>
    <t xml:space="preserve"> к Решению Городищенской районной Думы</t>
  </si>
  <si>
    <t xml:space="preserve"> Приложение № 15</t>
  </si>
  <si>
    <t>Наименование программы</t>
  </si>
  <si>
    <t>Целевая статья расходов</t>
  </si>
  <si>
    <t>1</t>
  </si>
  <si>
    <t>2</t>
  </si>
  <si>
    <t>3</t>
  </si>
  <si>
    <t>4</t>
  </si>
  <si>
    <t>5</t>
  </si>
  <si>
    <t>6</t>
  </si>
  <si>
    <t>Районная целевая программа "Предупреждение и борьба с социально-значимыми заболеваниями"</t>
  </si>
  <si>
    <t>Распределение бюджетных ассигнований на реализацию</t>
  </si>
  <si>
    <t>районных целевых программ на 2012-2014 г.г.</t>
  </si>
  <si>
    <t>Долгосрочная  целевая программа "Молодой семье - доступное жильё на 2011-2013г.г."</t>
  </si>
  <si>
    <t>Подпрограмма "Поддержка и развитие малого и среднего предпринимательства Городищенского муниципального района Волгоградской области на 2012-2015 годы"</t>
  </si>
  <si>
    <t xml:space="preserve"> № 514 от 26.03.2012г.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</si>
</sst>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49" fontId="3" fillId="0" borderId="0" xfId="0" applyNumberFormat="1" applyFont="1" applyFill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/>
    <xf numFmtId="49" fontId="5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6"/>
  <sheetViews>
    <sheetView showGridLines="0" tabSelected="1" workbookViewId="0">
      <selection activeCell="J12" sqref="J12"/>
    </sheetView>
  </sheetViews>
  <sheetFormatPr defaultRowHeight="12.75" customHeight="1"/>
  <cols>
    <col min="1" max="1" width="44.140625" customWidth="1"/>
    <col min="2" max="2" width="17.85546875" customWidth="1"/>
    <col min="3" max="3" width="16.42578125" hidden="1" customWidth="1"/>
    <col min="4" max="5" width="15.42578125" hidden="1" customWidth="1"/>
    <col min="6" max="6" width="14" customWidth="1"/>
    <col min="7" max="7" width="13.42578125" customWidth="1"/>
    <col min="8" max="8" width="12.140625" customWidth="1"/>
    <col min="9" max="9" width="6.28515625" customWidth="1"/>
    <col min="10" max="10" width="13.140625" bestFit="1" customWidth="1"/>
  </cols>
  <sheetData>
    <row r="1" spans="1:13" ht="12.75" customHeight="1">
      <c r="A1" s="8"/>
      <c r="B1" s="4"/>
      <c r="C1" s="4"/>
      <c r="D1" s="4"/>
      <c r="E1" s="4"/>
      <c r="F1" s="6"/>
      <c r="G1" s="7"/>
      <c r="H1" s="8" t="s">
        <v>64</v>
      </c>
      <c r="I1" s="8"/>
      <c r="J1" s="8"/>
      <c r="K1" s="7"/>
      <c r="L1" s="1"/>
      <c r="M1" s="1"/>
    </row>
    <row r="2" spans="1:13" ht="12.75" customHeight="1">
      <c r="A2" s="8"/>
      <c r="B2" s="1"/>
      <c r="C2" s="1"/>
      <c r="D2" s="1"/>
      <c r="E2" s="1"/>
      <c r="F2" s="7"/>
      <c r="G2" s="7"/>
      <c r="H2" s="8" t="s">
        <v>63</v>
      </c>
      <c r="I2" s="8"/>
      <c r="J2" s="8"/>
      <c r="K2" s="7"/>
      <c r="L2" s="1"/>
      <c r="M2" s="1"/>
    </row>
    <row r="3" spans="1:13" ht="12.75" customHeight="1">
      <c r="A3" s="8"/>
      <c r="B3" s="2"/>
      <c r="C3" s="2"/>
      <c r="D3" s="2"/>
      <c r="E3" s="2"/>
      <c r="F3" s="2"/>
      <c r="G3" s="28" t="s">
        <v>78</v>
      </c>
      <c r="H3" s="28"/>
      <c r="I3" s="8"/>
      <c r="J3" s="8"/>
      <c r="K3" s="2"/>
      <c r="L3" s="2"/>
      <c r="M3" s="2"/>
    </row>
    <row r="4" spans="1:13" ht="12.75" customHeight="1">
      <c r="A4" s="3"/>
      <c r="B4" s="2"/>
      <c r="C4" s="2"/>
      <c r="D4" s="2"/>
      <c r="E4" s="2"/>
      <c r="F4" s="2"/>
      <c r="G4" s="3"/>
      <c r="H4" s="2"/>
      <c r="I4" s="3"/>
      <c r="J4" s="3"/>
      <c r="K4" s="3"/>
      <c r="L4" s="2"/>
      <c r="M4" s="2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>
      <c r="A7" s="26" t="s">
        <v>74</v>
      </c>
      <c r="B7" s="26"/>
      <c r="C7" s="26"/>
      <c r="D7" s="26"/>
      <c r="E7" s="26"/>
      <c r="F7" s="26"/>
      <c r="G7" s="26"/>
      <c r="H7" s="26"/>
      <c r="I7" s="1"/>
      <c r="J7" s="1"/>
      <c r="K7" s="1"/>
      <c r="L7" s="1"/>
      <c r="M7" s="1"/>
    </row>
    <row r="8" spans="1:13" ht="18.75">
      <c r="A8" s="27" t="s">
        <v>75</v>
      </c>
      <c r="B8" s="27"/>
      <c r="C8" s="27"/>
      <c r="D8" s="27"/>
      <c r="E8" s="27"/>
      <c r="F8" s="27"/>
      <c r="G8" s="27"/>
      <c r="H8" s="27"/>
      <c r="I8" s="1"/>
      <c r="J8" s="1"/>
      <c r="K8" s="1"/>
      <c r="L8" s="1"/>
      <c r="M8" s="1"/>
    </row>
    <row r="9" spans="1:13" ht="18.75">
      <c r="A9" s="25"/>
      <c r="B9" s="25"/>
      <c r="C9" s="25"/>
      <c r="D9" s="25"/>
      <c r="E9" s="25"/>
      <c r="F9" s="25"/>
      <c r="G9" s="25"/>
      <c r="H9" s="25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5" t="s">
        <v>0</v>
      </c>
      <c r="I11" s="1"/>
      <c r="J11" s="1"/>
      <c r="K11" s="1"/>
      <c r="L11" s="1"/>
      <c r="M11" s="1"/>
    </row>
    <row r="12" spans="1:13" ht="53.25" customHeight="1">
      <c r="A12" s="9" t="s">
        <v>65</v>
      </c>
      <c r="B12" s="9" t="s">
        <v>66</v>
      </c>
      <c r="C12" s="9" t="s">
        <v>1</v>
      </c>
      <c r="D12" s="9" t="s">
        <v>54</v>
      </c>
      <c r="E12" s="9" t="s">
        <v>55</v>
      </c>
      <c r="F12" s="9" t="s">
        <v>59</v>
      </c>
      <c r="G12" s="9" t="s">
        <v>60</v>
      </c>
      <c r="H12" s="9" t="s">
        <v>61</v>
      </c>
    </row>
    <row r="13" spans="1:13" ht="14.25" customHeight="1">
      <c r="A13" s="9" t="s">
        <v>67</v>
      </c>
      <c r="B13" s="9" t="s">
        <v>68</v>
      </c>
      <c r="C13" s="9" t="s">
        <v>69</v>
      </c>
      <c r="D13" s="9"/>
      <c r="E13" s="9"/>
      <c r="F13" s="9" t="s">
        <v>70</v>
      </c>
      <c r="G13" s="9" t="s">
        <v>71</v>
      </c>
      <c r="H13" s="9" t="s">
        <v>72</v>
      </c>
    </row>
    <row r="14" spans="1:13" ht="64.5" customHeight="1">
      <c r="A14" s="10" t="s">
        <v>73</v>
      </c>
      <c r="B14" s="11">
        <v>7950100</v>
      </c>
      <c r="C14" s="11">
        <v>1669.5</v>
      </c>
      <c r="D14" s="9"/>
      <c r="E14" s="9"/>
      <c r="F14" s="21">
        <v>1669.5</v>
      </c>
      <c r="G14" s="23">
        <v>1611.3</v>
      </c>
      <c r="H14" s="24"/>
    </row>
    <row r="15" spans="1:13" ht="15.75">
      <c r="A15" s="12" t="s">
        <v>41</v>
      </c>
      <c r="B15" s="13" t="s">
        <v>42</v>
      </c>
      <c r="C15" s="14">
        <v>724.16</v>
      </c>
      <c r="D15" s="14"/>
      <c r="E15" s="14"/>
      <c r="F15" s="22">
        <f>C15+D15+E15</f>
        <v>724.16</v>
      </c>
      <c r="G15" s="22">
        <v>861.99</v>
      </c>
      <c r="H15" s="22"/>
    </row>
    <row r="16" spans="1:13" ht="47.25">
      <c r="A16" s="12" t="s">
        <v>32</v>
      </c>
      <c r="B16" s="13" t="s">
        <v>33</v>
      </c>
      <c r="C16" s="14">
        <v>212.13</v>
      </c>
      <c r="D16" s="14"/>
      <c r="E16" s="14"/>
      <c r="F16" s="22">
        <f t="shared" ref="F16:F43" si="0">C16+D16+E16</f>
        <v>212.13</v>
      </c>
      <c r="G16" s="22">
        <v>228.04</v>
      </c>
      <c r="H16" s="22"/>
    </row>
    <row r="17" spans="1:8" ht="15.75">
      <c r="A17" s="12" t="s">
        <v>24</v>
      </c>
      <c r="B17" s="13" t="s">
        <v>25</v>
      </c>
      <c r="C17" s="14">
        <v>121.74</v>
      </c>
      <c r="D17" s="14">
        <v>0</v>
      </c>
      <c r="E17" s="14"/>
      <c r="F17" s="22">
        <f t="shared" si="0"/>
        <v>121.74</v>
      </c>
      <c r="G17" s="22">
        <v>130.03</v>
      </c>
      <c r="H17" s="22"/>
    </row>
    <row r="18" spans="1:8" ht="31.5">
      <c r="A18" s="12" t="s">
        <v>36</v>
      </c>
      <c r="B18" s="13" t="s">
        <v>37</v>
      </c>
      <c r="C18" s="14">
        <v>145.11000000000001</v>
      </c>
      <c r="D18" s="14"/>
      <c r="E18" s="14"/>
      <c r="F18" s="22">
        <f t="shared" si="0"/>
        <v>145.11000000000001</v>
      </c>
      <c r="G18" s="22">
        <v>155.93</v>
      </c>
      <c r="H18" s="22"/>
    </row>
    <row r="19" spans="1:8" ht="15.75">
      <c r="A19" s="12" t="s">
        <v>28</v>
      </c>
      <c r="B19" s="13" t="s">
        <v>29</v>
      </c>
      <c r="C19" s="14">
        <v>207.45</v>
      </c>
      <c r="D19" s="14"/>
      <c r="E19" s="14"/>
      <c r="F19" s="22">
        <f t="shared" si="0"/>
        <v>207.45</v>
      </c>
      <c r="G19" s="22">
        <v>223.86</v>
      </c>
      <c r="H19" s="22"/>
    </row>
    <row r="20" spans="1:8" ht="31.5">
      <c r="A20" s="12" t="s">
        <v>34</v>
      </c>
      <c r="B20" s="13" t="s">
        <v>35</v>
      </c>
      <c r="C20" s="14">
        <v>258.89999999999998</v>
      </c>
      <c r="D20" s="14"/>
      <c r="E20" s="14"/>
      <c r="F20" s="22">
        <f t="shared" si="0"/>
        <v>258.89999999999998</v>
      </c>
      <c r="G20" s="22">
        <v>11.45</v>
      </c>
      <c r="H20" s="22"/>
    </row>
    <row r="21" spans="1:8" ht="15.75">
      <c r="A21" s="12" t="s">
        <v>30</v>
      </c>
      <c r="B21" s="13" t="s">
        <v>31</v>
      </c>
      <c r="C21" s="14">
        <v>388.14</v>
      </c>
      <c r="D21" s="14"/>
      <c r="E21" s="14"/>
      <c r="F21" s="22">
        <f t="shared" si="0"/>
        <v>388.14</v>
      </c>
      <c r="G21" s="22">
        <v>422.22</v>
      </c>
      <c r="H21" s="22"/>
    </row>
    <row r="22" spans="1:8" ht="15.75">
      <c r="A22" s="12" t="s">
        <v>26</v>
      </c>
      <c r="B22" s="13" t="s">
        <v>27</v>
      </c>
      <c r="C22" s="14">
        <v>261.60000000000002</v>
      </c>
      <c r="D22" s="14"/>
      <c r="E22" s="14"/>
      <c r="F22" s="22">
        <f t="shared" si="0"/>
        <v>261.60000000000002</v>
      </c>
      <c r="G22" s="22">
        <v>284.3</v>
      </c>
      <c r="H22" s="22"/>
    </row>
    <row r="23" spans="1:8" ht="78.75">
      <c r="A23" s="12" t="s">
        <v>50</v>
      </c>
      <c r="B23" s="13" t="s">
        <v>51</v>
      </c>
      <c r="C23" s="14">
        <v>37</v>
      </c>
      <c r="D23" s="14"/>
      <c r="E23" s="14"/>
      <c r="F23" s="22">
        <f t="shared" si="0"/>
        <v>37</v>
      </c>
      <c r="G23" s="22"/>
      <c r="H23" s="22"/>
    </row>
    <row r="24" spans="1:8" ht="63">
      <c r="A24" s="12" t="s">
        <v>11</v>
      </c>
      <c r="B24" s="13" t="s">
        <v>12</v>
      </c>
      <c r="C24" s="14">
        <v>214.2</v>
      </c>
      <c r="D24" s="14"/>
      <c r="E24" s="14"/>
      <c r="F24" s="22">
        <f t="shared" si="0"/>
        <v>214.2</v>
      </c>
      <c r="G24" s="22">
        <v>167</v>
      </c>
      <c r="H24" s="22"/>
    </row>
    <row r="25" spans="1:8" ht="47.25">
      <c r="A25" s="12" t="s">
        <v>76</v>
      </c>
      <c r="B25" s="13" t="s">
        <v>49</v>
      </c>
      <c r="C25" s="14">
        <v>968.8</v>
      </c>
      <c r="D25" s="14"/>
      <c r="E25" s="14"/>
      <c r="F25" s="22">
        <f t="shared" si="0"/>
        <v>968.8</v>
      </c>
      <c r="G25" s="22">
        <v>1372.4</v>
      </c>
      <c r="H25" s="22"/>
    </row>
    <row r="26" spans="1:8" ht="47.25">
      <c r="A26" s="12" t="s">
        <v>52</v>
      </c>
      <c r="B26" s="13" t="s">
        <v>53</v>
      </c>
      <c r="C26" s="14">
        <v>2694.4</v>
      </c>
      <c r="D26" s="14"/>
      <c r="E26" s="14"/>
      <c r="F26" s="22">
        <f t="shared" si="0"/>
        <v>2694.4</v>
      </c>
      <c r="G26" s="22">
        <v>2900</v>
      </c>
      <c r="H26" s="22"/>
    </row>
    <row r="27" spans="1:8" ht="63">
      <c r="A27" s="12" t="s">
        <v>45</v>
      </c>
      <c r="B27" s="13" t="s">
        <v>46</v>
      </c>
      <c r="C27" s="14">
        <v>1257.5</v>
      </c>
      <c r="D27" s="14">
        <v>0</v>
      </c>
      <c r="E27" s="14"/>
      <c r="F27" s="22">
        <f t="shared" si="0"/>
        <v>1257.5</v>
      </c>
      <c r="G27" s="22"/>
      <c r="H27" s="22">
        <v>2300</v>
      </c>
    </row>
    <row r="28" spans="1:8" ht="78.75">
      <c r="A28" s="12" t="s">
        <v>2</v>
      </c>
      <c r="B28" s="13" t="s">
        <v>3</v>
      </c>
      <c r="C28" s="14">
        <v>2660.3</v>
      </c>
      <c r="D28" s="14">
        <f>550-870</f>
        <v>-320</v>
      </c>
      <c r="E28" s="14"/>
      <c r="F28" s="22">
        <f>F29+F30</f>
        <v>5451.4</v>
      </c>
      <c r="G28" s="22">
        <f t="shared" ref="G28:H28" si="1">G29+G30</f>
        <v>2460</v>
      </c>
      <c r="H28" s="22">
        <f t="shared" si="1"/>
        <v>5781.6</v>
      </c>
    </row>
    <row r="29" spans="1:8" ht="78.75">
      <c r="A29" s="12" t="s">
        <v>2</v>
      </c>
      <c r="B29" s="13" t="s">
        <v>4</v>
      </c>
      <c r="C29" s="14">
        <v>424</v>
      </c>
      <c r="D29" s="14">
        <f>2000+677.1</f>
        <v>2677.1</v>
      </c>
      <c r="E29" s="14"/>
      <c r="F29" s="22">
        <f>C29+D29+E29+2340.3</f>
        <v>5441.4</v>
      </c>
      <c r="G29" s="22">
        <f>540+1910</f>
        <v>2450</v>
      </c>
      <c r="H29" s="22">
        <f>540+5231.6</f>
        <v>5771.6</v>
      </c>
    </row>
    <row r="30" spans="1:8" ht="63">
      <c r="A30" s="20" t="s">
        <v>77</v>
      </c>
      <c r="B30" s="13" t="s">
        <v>38</v>
      </c>
      <c r="C30" s="14">
        <v>10</v>
      </c>
      <c r="D30" s="14"/>
      <c r="E30" s="14"/>
      <c r="F30" s="22">
        <f t="shared" si="0"/>
        <v>10</v>
      </c>
      <c r="G30" s="22">
        <v>10</v>
      </c>
      <c r="H30" s="22">
        <v>10</v>
      </c>
    </row>
    <row r="31" spans="1:8" ht="78.75">
      <c r="A31" s="12" t="s">
        <v>21</v>
      </c>
      <c r="B31" s="13" t="s">
        <v>22</v>
      </c>
      <c r="C31" s="14">
        <v>110</v>
      </c>
      <c r="D31" s="14"/>
      <c r="E31" s="14"/>
      <c r="F31" s="22">
        <f>F32+F33+F34</f>
        <v>67598.12</v>
      </c>
      <c r="G31" s="22">
        <f t="shared" ref="G31:H31" si="2">G32+G33+G34</f>
        <v>56342.2</v>
      </c>
      <c r="H31" s="22">
        <f t="shared" si="2"/>
        <v>56510.299999999996</v>
      </c>
    </row>
    <row r="32" spans="1:8" ht="78.75">
      <c r="A32" s="12" t="s">
        <v>19</v>
      </c>
      <c r="B32" s="13" t="s">
        <v>20</v>
      </c>
      <c r="C32" s="14">
        <v>50999.9</v>
      </c>
      <c r="D32" s="14">
        <f>-150+4225.1+2048.5+317.6+690.7</f>
        <v>7131.9000000000005</v>
      </c>
      <c r="E32" s="14"/>
      <c r="F32" s="22">
        <f>C32+D32+E32+110</f>
        <v>58241.8</v>
      </c>
      <c r="G32" s="22">
        <f>51098.7+110</f>
        <v>51208.7</v>
      </c>
      <c r="H32" s="22">
        <f>51430.2+110</f>
        <v>51540.2</v>
      </c>
    </row>
    <row r="33" spans="1:8" ht="141.75">
      <c r="A33" s="15" t="s">
        <v>43</v>
      </c>
      <c r="B33" s="13" t="s">
        <v>44</v>
      </c>
      <c r="C33" s="14">
        <v>3557.41</v>
      </c>
      <c r="D33" s="14">
        <f>3400-200</f>
        <v>3200</v>
      </c>
      <c r="E33" s="14">
        <v>95.61</v>
      </c>
      <c r="F33" s="22">
        <f t="shared" si="0"/>
        <v>6853.0199999999995</v>
      </c>
      <c r="G33" s="22">
        <v>3405.2</v>
      </c>
      <c r="H33" s="22">
        <v>3112.5</v>
      </c>
    </row>
    <row r="34" spans="1:8" ht="47.25">
      <c r="A34" s="12" t="s">
        <v>39</v>
      </c>
      <c r="B34" s="13" t="s">
        <v>40</v>
      </c>
      <c r="C34" s="14">
        <v>2503.3000000000002</v>
      </c>
      <c r="D34" s="14"/>
      <c r="E34" s="14"/>
      <c r="F34" s="22">
        <f t="shared" si="0"/>
        <v>2503.3000000000002</v>
      </c>
      <c r="G34" s="22">
        <v>1728.3</v>
      </c>
      <c r="H34" s="22">
        <v>1857.6</v>
      </c>
    </row>
    <row r="35" spans="1:8" ht="78.75">
      <c r="A35" s="12" t="s">
        <v>9</v>
      </c>
      <c r="B35" s="13" t="s">
        <v>10</v>
      </c>
      <c r="C35" s="14">
        <v>8650</v>
      </c>
      <c r="D35" s="14">
        <v>-5300</v>
      </c>
      <c r="E35" s="14"/>
      <c r="F35" s="22">
        <f t="shared" si="0"/>
        <v>3350</v>
      </c>
      <c r="G35" s="22">
        <v>7450</v>
      </c>
      <c r="H35" s="22"/>
    </row>
    <row r="36" spans="1:8" ht="63">
      <c r="A36" s="12" t="s">
        <v>13</v>
      </c>
      <c r="B36" s="13" t="s">
        <v>14</v>
      </c>
      <c r="C36" s="14">
        <v>3985</v>
      </c>
      <c r="D36" s="14"/>
      <c r="E36" s="14"/>
      <c r="F36" s="22">
        <f t="shared" si="0"/>
        <v>3985</v>
      </c>
      <c r="G36" s="22">
        <v>4254</v>
      </c>
      <c r="H36" s="22">
        <v>4454</v>
      </c>
    </row>
    <row r="37" spans="1:8" ht="63">
      <c r="A37" s="12" t="s">
        <v>17</v>
      </c>
      <c r="B37" s="13" t="s">
        <v>18</v>
      </c>
      <c r="C37" s="14">
        <v>156320.4</v>
      </c>
      <c r="D37" s="14">
        <f>-769.4+237.9+250.4+4846.4</f>
        <v>4565.2999999999993</v>
      </c>
      <c r="E37" s="14"/>
      <c r="F37" s="22">
        <f t="shared" si="0"/>
        <v>160885.69999999998</v>
      </c>
      <c r="G37" s="22">
        <v>154939.6</v>
      </c>
      <c r="H37" s="22">
        <v>154939.6</v>
      </c>
    </row>
    <row r="38" spans="1:8" ht="63">
      <c r="A38" s="12" t="s">
        <v>7</v>
      </c>
      <c r="B38" s="13" t="s">
        <v>8</v>
      </c>
      <c r="C38" s="14">
        <v>297.39</v>
      </c>
      <c r="D38" s="14">
        <v>200</v>
      </c>
      <c r="E38" s="14"/>
      <c r="F38" s="22">
        <f t="shared" si="0"/>
        <v>497.39</v>
      </c>
      <c r="G38" s="22">
        <f>3605.2-3405.2</f>
        <v>200</v>
      </c>
      <c r="H38" s="22">
        <f>3312.5-3112.5</f>
        <v>200</v>
      </c>
    </row>
    <row r="39" spans="1:8" ht="65.25" customHeight="1">
      <c r="A39" s="12" t="s">
        <v>57</v>
      </c>
      <c r="B39" s="13" t="s">
        <v>58</v>
      </c>
      <c r="C39" s="14"/>
      <c r="D39" s="14">
        <v>200</v>
      </c>
      <c r="E39" s="14"/>
      <c r="F39" s="22">
        <f t="shared" si="0"/>
        <v>200</v>
      </c>
      <c r="G39" s="22"/>
      <c r="H39" s="22"/>
    </row>
    <row r="40" spans="1:8" ht="78.75">
      <c r="A40" s="12" t="s">
        <v>15</v>
      </c>
      <c r="B40" s="13" t="s">
        <v>16</v>
      </c>
      <c r="C40" s="14">
        <v>1283.7</v>
      </c>
      <c r="D40" s="14">
        <f>350+25.08</f>
        <v>375.08</v>
      </c>
      <c r="E40" s="14"/>
      <c r="F40" s="22">
        <f t="shared" si="0"/>
        <v>1658.78</v>
      </c>
      <c r="G40" s="22">
        <v>1528.2</v>
      </c>
      <c r="H40" s="22">
        <v>1539.2</v>
      </c>
    </row>
    <row r="41" spans="1:8" ht="94.5">
      <c r="A41" s="12" t="s">
        <v>56</v>
      </c>
      <c r="B41" s="13" t="s">
        <v>23</v>
      </c>
      <c r="C41" s="14">
        <v>48029.1</v>
      </c>
      <c r="D41" s="14">
        <f>2000+150+534.82+79.96+356.16+73.7</f>
        <v>3194.64</v>
      </c>
      <c r="E41" s="14"/>
      <c r="F41" s="22">
        <f t="shared" si="0"/>
        <v>51223.74</v>
      </c>
      <c r="G41" s="22">
        <v>50701.599999999999</v>
      </c>
      <c r="H41" s="22">
        <v>50936.5</v>
      </c>
    </row>
    <row r="42" spans="1:8" ht="78.75">
      <c r="A42" s="12" t="s">
        <v>47</v>
      </c>
      <c r="B42" s="13" t="s">
        <v>48</v>
      </c>
      <c r="C42" s="14">
        <v>131</v>
      </c>
      <c r="D42" s="14"/>
      <c r="E42" s="14"/>
      <c r="F42" s="22">
        <f t="shared" si="0"/>
        <v>131</v>
      </c>
      <c r="G42" s="22">
        <v>133.5</v>
      </c>
      <c r="H42" s="22">
        <v>141</v>
      </c>
    </row>
    <row r="43" spans="1:8" ht="63">
      <c r="A43" s="12" t="s">
        <v>5</v>
      </c>
      <c r="B43" s="13" t="s">
        <v>6</v>
      </c>
      <c r="C43" s="14">
        <v>77143.78</v>
      </c>
      <c r="D43" s="14">
        <f>5875.4+139.9</f>
        <v>6015.2999999999993</v>
      </c>
      <c r="E43" s="14"/>
      <c r="F43" s="22">
        <f t="shared" si="0"/>
        <v>83159.08</v>
      </c>
      <c r="G43" s="22">
        <v>60759.38</v>
      </c>
      <c r="H43" s="22">
        <v>69749</v>
      </c>
    </row>
    <row r="44" spans="1:8" ht="15.75">
      <c r="A44" s="16" t="s">
        <v>62</v>
      </c>
      <c r="B44" s="17"/>
      <c r="C44" s="18">
        <v>372450</v>
      </c>
      <c r="D44" s="18">
        <f>SUM(D15:D43)</f>
        <v>21939.32</v>
      </c>
      <c r="E44" s="18">
        <f>SUM(E15:E43)</f>
        <v>95.61</v>
      </c>
      <c r="F44" s="18">
        <f>F43+F42+F41+F40+F39+F38+F37+F36+F35+F34+F33+F32+F31+F30+F29+F28+F27+F26+F25+F24+F23+F22+F21+F20+F19+F18+F17+F16+F15+F14</f>
        <v>460350.36000000004</v>
      </c>
      <c r="G44" s="18">
        <f>G43+G42+G41+G40+G39+G38+G37+G36+G35+G34+G33+G32+G31+G30+G29+G28+G27+G26+G25+G24+G23+G22+G21+G20+G19+G18+G17+G16+G15+G14</f>
        <v>405939.20000000001</v>
      </c>
      <c r="H44" s="18">
        <f>H43+H42+H41+H40+H39+H38+H37+H36+H35+H34+H33+H32+H31+H30+H29+H28+H27+H26+H25+H24+H23+H22+H21+H20+H19+H18+H17+H16+H15+H14</f>
        <v>408843.09999999992</v>
      </c>
    </row>
    <row r="45" spans="1:8" ht="42.75" customHeight="1">
      <c r="A45" s="1"/>
    </row>
    <row r="46" spans="1:8" ht="42.75" customHeight="1">
      <c r="A46" s="1"/>
      <c r="C46" s="19"/>
    </row>
  </sheetData>
  <sortState ref="A13:E41">
    <sortCondition ref="B12"/>
  </sortState>
  <mergeCells count="4">
    <mergeCell ref="A9:H9"/>
    <mergeCell ref="A7:H7"/>
    <mergeCell ref="A8:H8"/>
    <mergeCell ref="G3:H3"/>
  </mergeCells>
  <pageMargins left="0.99" right="0.19685039370078741" top="0.45" bottom="0.15748031496062992" header="0.15748031496062992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nvp</cp:lastModifiedBy>
  <cp:lastPrinted>2012-03-21T04:56:43Z</cp:lastPrinted>
  <dcterms:created xsi:type="dcterms:W3CDTF">2002-03-11T10:22:12Z</dcterms:created>
  <dcterms:modified xsi:type="dcterms:W3CDTF">2012-07-19T05:27:14Z</dcterms:modified>
</cp:coreProperties>
</file>