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13_ncr:1_{9E114BCE-6DFE-4FA8-BD33-362960D93B48}" xr6:coauthVersionLast="43" xr6:coauthVersionMax="43" xr10:uidLastSave="{00000000-0000-0000-0000-000000000000}"/>
  <bookViews>
    <workbookView xWindow="-108" yWindow="-108" windowWidth="23256" windowHeight="12576" xr2:uid="{00000000-000D-0000-FFFF-FFFF00000000}"/>
  </bookViews>
  <sheets>
    <sheet name="Лист1" sheetId="1" r:id="rId1"/>
    <sheet name="Лист2" sheetId="2" r:id="rId2"/>
    <sheet name="Лист3" sheetId="3" r:id="rId3"/>
  </sheets>
  <definedNames>
    <definedName name="_xlnm.Print_Area" localSheetId="0">Лист1!$A$1:$J$258</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5" i="1" l="1"/>
  <c r="D84" i="1"/>
  <c r="D30" i="1"/>
  <c r="D29" i="1"/>
  <c r="G255" i="1" l="1"/>
  <c r="G256" i="1"/>
  <c r="G257" i="1" l="1"/>
  <c r="G84" i="1"/>
  <c r="G85" i="1"/>
  <c r="G30" i="1"/>
  <c r="G29" i="1"/>
  <c r="G28" i="1" l="1"/>
  <c r="D249" i="1" l="1"/>
  <c r="G32" i="1" l="1"/>
  <c r="E33" i="1" l="1"/>
  <c r="F33" i="1"/>
  <c r="G33" i="1"/>
  <c r="H33" i="1"/>
  <c r="E34" i="1"/>
  <c r="F34" i="1"/>
  <c r="G34" i="1"/>
  <c r="H34" i="1"/>
  <c r="F32" i="1"/>
  <c r="H32" i="1"/>
  <c r="E32" i="1"/>
  <c r="H59" i="1" l="1"/>
  <c r="G59" i="1"/>
  <c r="F59" i="1"/>
  <c r="E59" i="1"/>
  <c r="D58" i="1"/>
  <c r="D57" i="1"/>
  <c r="D56" i="1"/>
  <c r="D59" i="1" s="1"/>
  <c r="H63" i="1" l="1"/>
  <c r="G63" i="1"/>
  <c r="F63" i="1"/>
  <c r="E63" i="1"/>
  <c r="D62" i="1"/>
  <c r="D61" i="1"/>
  <c r="D60" i="1"/>
  <c r="D63" i="1" s="1"/>
  <c r="D32" i="1" l="1"/>
  <c r="H55" i="1"/>
  <c r="G55" i="1"/>
  <c r="F55" i="1"/>
  <c r="E55" i="1"/>
  <c r="D54" i="1"/>
  <c r="D53" i="1"/>
  <c r="D52" i="1"/>
  <c r="D55" i="1" l="1"/>
  <c r="E69" i="1"/>
  <c r="F69" i="1"/>
  <c r="G69" i="1"/>
  <c r="H69" i="1"/>
  <c r="E70" i="1"/>
  <c r="F70" i="1"/>
  <c r="G70" i="1"/>
  <c r="H70" i="1"/>
  <c r="F68" i="1"/>
  <c r="G68" i="1"/>
  <c r="H68" i="1"/>
  <c r="E68" i="1"/>
  <c r="G71" i="1" l="1"/>
  <c r="D69" i="1"/>
  <c r="D70" i="1"/>
  <c r="D68" i="1"/>
  <c r="D33" i="1"/>
  <c r="G163" i="1" l="1"/>
  <c r="G164" i="1"/>
  <c r="G162" i="1" l="1"/>
  <c r="H51" i="1"/>
  <c r="G51" i="1"/>
  <c r="F51" i="1"/>
  <c r="E51" i="1"/>
  <c r="D50" i="1"/>
  <c r="D49" i="1"/>
  <c r="D48" i="1"/>
  <c r="D40" i="1"/>
  <c r="D41" i="1"/>
  <c r="D42" i="1"/>
  <c r="E43" i="1"/>
  <c r="F43" i="1"/>
  <c r="G43" i="1"/>
  <c r="H43" i="1"/>
  <c r="D44" i="1"/>
  <c r="D45" i="1"/>
  <c r="D46" i="1"/>
  <c r="E47" i="1"/>
  <c r="F47" i="1"/>
  <c r="G47" i="1"/>
  <c r="H47" i="1"/>
  <c r="D47" i="1" l="1"/>
  <c r="D43" i="1"/>
  <c r="D51" i="1"/>
  <c r="D34" i="1"/>
  <c r="H237" i="1"/>
  <c r="G237" i="1"/>
  <c r="F237" i="1"/>
  <c r="E237" i="1"/>
  <c r="H233" i="1"/>
  <c r="G233" i="1"/>
  <c r="F233" i="1"/>
  <c r="E233" i="1"/>
  <c r="H229" i="1"/>
  <c r="G229" i="1"/>
  <c r="F229" i="1"/>
  <c r="E229" i="1"/>
  <c r="H225" i="1"/>
  <c r="G225" i="1"/>
  <c r="F225" i="1"/>
  <c r="E225" i="1"/>
  <c r="H221" i="1"/>
  <c r="G221" i="1"/>
  <c r="F221" i="1"/>
  <c r="E221" i="1"/>
  <c r="H217" i="1"/>
  <c r="G217" i="1"/>
  <c r="F217" i="1"/>
  <c r="E217" i="1"/>
  <c r="H213" i="1"/>
  <c r="G213" i="1"/>
  <c r="F213" i="1"/>
  <c r="E213" i="1"/>
  <c r="H209" i="1"/>
  <c r="G209" i="1"/>
  <c r="F209" i="1"/>
  <c r="E209" i="1"/>
  <c r="H205" i="1"/>
  <c r="G205" i="1"/>
  <c r="F205" i="1"/>
  <c r="E205" i="1"/>
  <c r="H201" i="1"/>
  <c r="G201" i="1"/>
  <c r="F201" i="1"/>
  <c r="E201" i="1"/>
  <c r="H197" i="1"/>
  <c r="G197" i="1"/>
  <c r="F197" i="1"/>
  <c r="E197" i="1"/>
  <c r="H193" i="1"/>
  <c r="G193" i="1"/>
  <c r="F193" i="1"/>
  <c r="E193" i="1"/>
  <c r="H189" i="1"/>
  <c r="G189" i="1"/>
  <c r="F189" i="1"/>
  <c r="E189" i="1"/>
  <c r="H185" i="1"/>
  <c r="G185" i="1"/>
  <c r="F185" i="1"/>
  <c r="E185" i="1"/>
  <c r="H181" i="1"/>
  <c r="G181" i="1"/>
  <c r="F181" i="1"/>
  <c r="E181" i="1"/>
  <c r="H177" i="1"/>
  <c r="G177" i="1"/>
  <c r="F177" i="1"/>
  <c r="E177" i="1"/>
  <c r="H173" i="1"/>
  <c r="G173" i="1"/>
  <c r="F173" i="1"/>
  <c r="E173" i="1"/>
  <c r="H169" i="1"/>
  <c r="G169" i="1"/>
  <c r="F169" i="1"/>
  <c r="E169" i="1"/>
  <c r="H161" i="1"/>
  <c r="G161" i="1"/>
  <c r="F161" i="1"/>
  <c r="E161" i="1"/>
  <c r="H157" i="1"/>
  <c r="G157" i="1"/>
  <c r="F157" i="1"/>
  <c r="E157" i="1"/>
  <c r="D236" i="1"/>
  <c r="D235" i="1"/>
  <c r="D234" i="1"/>
  <c r="D232" i="1"/>
  <c r="D231" i="1"/>
  <c r="D230" i="1"/>
  <c r="D228" i="1"/>
  <c r="D227" i="1"/>
  <c r="D226" i="1"/>
  <c r="D224" i="1"/>
  <c r="D223" i="1"/>
  <c r="D222" i="1"/>
  <c r="D220" i="1"/>
  <c r="D219" i="1"/>
  <c r="D218" i="1"/>
  <c r="D216" i="1"/>
  <c r="D215" i="1"/>
  <c r="D214" i="1"/>
  <c r="D212" i="1"/>
  <c r="D211" i="1"/>
  <c r="D210" i="1"/>
  <c r="D208" i="1"/>
  <c r="D207" i="1"/>
  <c r="D206" i="1"/>
  <c r="D204" i="1"/>
  <c r="D203" i="1"/>
  <c r="D202" i="1"/>
  <c r="D200" i="1"/>
  <c r="D199" i="1"/>
  <c r="D198" i="1"/>
  <c r="D196" i="1"/>
  <c r="D195" i="1"/>
  <c r="D194" i="1"/>
  <c r="D192" i="1"/>
  <c r="D191" i="1"/>
  <c r="D190" i="1"/>
  <c r="D188" i="1"/>
  <c r="D187" i="1"/>
  <c r="D186" i="1"/>
  <c r="D184" i="1"/>
  <c r="D183" i="1"/>
  <c r="D182" i="1"/>
  <c r="D180" i="1"/>
  <c r="D179" i="1"/>
  <c r="D178" i="1"/>
  <c r="D176" i="1"/>
  <c r="D175" i="1"/>
  <c r="D174" i="1"/>
  <c r="D172" i="1"/>
  <c r="D171" i="1"/>
  <c r="D170" i="1"/>
  <c r="D168" i="1"/>
  <c r="D167" i="1"/>
  <c r="D166" i="1"/>
  <c r="D160" i="1"/>
  <c r="D159" i="1"/>
  <c r="D158" i="1"/>
  <c r="D156" i="1"/>
  <c r="D155" i="1"/>
  <c r="D154" i="1"/>
  <c r="E153" i="1"/>
  <c r="F153" i="1"/>
  <c r="G153" i="1"/>
  <c r="H153" i="1"/>
  <c r="D151" i="1"/>
  <c r="D152" i="1"/>
  <c r="D150" i="1"/>
  <c r="F162" i="1"/>
  <c r="F239" i="1" s="1"/>
  <c r="G239" i="1"/>
  <c r="H162" i="1"/>
  <c r="H239" i="1" s="1"/>
  <c r="F163" i="1"/>
  <c r="F240" i="1" s="1"/>
  <c r="D163" i="1"/>
  <c r="H163" i="1"/>
  <c r="H240" i="1" s="1"/>
  <c r="F164" i="1"/>
  <c r="F241" i="1" s="1"/>
  <c r="G241" i="1"/>
  <c r="H164" i="1"/>
  <c r="E163" i="1"/>
  <c r="E240" i="1" s="1"/>
  <c r="E164" i="1"/>
  <c r="E162" i="1"/>
  <c r="E239" i="1" s="1"/>
  <c r="F129" i="1"/>
  <c r="G129" i="1"/>
  <c r="H129" i="1"/>
  <c r="F130" i="1"/>
  <c r="G130" i="1"/>
  <c r="H130" i="1"/>
  <c r="F131" i="1"/>
  <c r="G131" i="1"/>
  <c r="H131" i="1"/>
  <c r="E130" i="1"/>
  <c r="E131" i="1"/>
  <c r="E129" i="1"/>
  <c r="E90" i="1"/>
  <c r="F90" i="1"/>
  <c r="G90" i="1"/>
  <c r="H90" i="1"/>
  <c r="E91" i="1"/>
  <c r="F91" i="1"/>
  <c r="G91" i="1"/>
  <c r="H91" i="1"/>
  <c r="F89" i="1"/>
  <c r="G89" i="1"/>
  <c r="H89" i="1"/>
  <c r="E89" i="1"/>
  <c r="E35" i="1"/>
  <c r="H39" i="1"/>
  <c r="G39" i="1"/>
  <c r="F39" i="1"/>
  <c r="E39" i="1"/>
  <c r="D38" i="1"/>
  <c r="D37" i="1"/>
  <c r="D36" i="1"/>
  <c r="G148" i="1" l="1"/>
  <c r="D197" i="1"/>
  <c r="D240" i="1"/>
  <c r="G132" i="1"/>
  <c r="H165" i="1"/>
  <c r="H238" i="1" s="1"/>
  <c r="D205" i="1"/>
  <c r="D237" i="1"/>
  <c r="D161" i="1"/>
  <c r="D217" i="1"/>
  <c r="D233" i="1"/>
  <c r="H132" i="1"/>
  <c r="E165" i="1"/>
  <c r="E238" i="1" s="1"/>
  <c r="D177" i="1"/>
  <c r="D193" i="1"/>
  <c r="G240" i="1"/>
  <c r="F92" i="1"/>
  <c r="H147" i="1"/>
  <c r="G146" i="1"/>
  <c r="D157" i="1"/>
  <c r="D162" i="1"/>
  <c r="D239" i="1" s="1"/>
  <c r="D173" i="1"/>
  <c r="D189" i="1"/>
  <c r="D213" i="1"/>
  <c r="D229" i="1"/>
  <c r="F165" i="1"/>
  <c r="F238" i="1" s="1"/>
  <c r="E241" i="1"/>
  <c r="D131" i="1"/>
  <c r="D153" i="1"/>
  <c r="D169" i="1"/>
  <c r="D185" i="1"/>
  <c r="D209" i="1"/>
  <c r="D225" i="1"/>
  <c r="G165" i="1"/>
  <c r="G238" i="1" s="1"/>
  <c r="H241" i="1"/>
  <c r="D164" i="1"/>
  <c r="D181" i="1"/>
  <c r="D201" i="1"/>
  <c r="D221" i="1"/>
  <c r="E148" i="1"/>
  <c r="F148" i="1"/>
  <c r="H146" i="1"/>
  <c r="E147" i="1"/>
  <c r="F132" i="1"/>
  <c r="G92" i="1"/>
  <c r="E146" i="1"/>
  <c r="F147" i="1"/>
  <c r="F146" i="1"/>
  <c r="G147" i="1"/>
  <c r="D130" i="1"/>
  <c r="H148" i="1"/>
  <c r="E132" i="1"/>
  <c r="D129" i="1"/>
  <c r="G35" i="1"/>
  <c r="F35" i="1"/>
  <c r="F85" i="1"/>
  <c r="D89" i="1"/>
  <c r="D91" i="1"/>
  <c r="H92" i="1"/>
  <c r="D39" i="1"/>
  <c r="H85" i="1"/>
  <c r="E92" i="1"/>
  <c r="D90" i="1"/>
  <c r="F87" i="1"/>
  <c r="F86" i="1"/>
  <c r="E87" i="1"/>
  <c r="E86" i="1"/>
  <c r="E85" i="1"/>
  <c r="H87" i="1"/>
  <c r="H86" i="1"/>
  <c r="G87" i="1"/>
  <c r="G86" i="1"/>
  <c r="H35" i="1"/>
  <c r="G145" i="1" l="1"/>
  <c r="F145" i="1"/>
  <c r="D165" i="1"/>
  <c r="D238" i="1" s="1"/>
  <c r="D148" i="1"/>
  <c r="D132" i="1"/>
  <c r="H145" i="1"/>
  <c r="D241" i="1"/>
  <c r="E145" i="1"/>
  <c r="D147" i="1"/>
  <c r="D35" i="1"/>
  <c r="D146" i="1"/>
  <c r="D92" i="1"/>
  <c r="D145" i="1" s="1"/>
  <c r="D19" i="1" l="1"/>
  <c r="D133" i="1" l="1"/>
  <c r="E252" i="1" l="1"/>
  <c r="F252" i="1"/>
  <c r="G252" i="1"/>
  <c r="H252" i="1"/>
  <c r="E253" i="1"/>
  <c r="F253" i="1"/>
  <c r="G253" i="1"/>
  <c r="H253" i="1"/>
  <c r="E254" i="1"/>
  <c r="F254" i="1"/>
  <c r="G254" i="1"/>
  <c r="H254" i="1"/>
  <c r="H250" i="1"/>
  <c r="G250" i="1"/>
  <c r="F250" i="1"/>
  <c r="E250" i="1"/>
  <c r="D248" i="1"/>
  <c r="D247" i="1"/>
  <c r="H246" i="1"/>
  <c r="G246" i="1"/>
  <c r="F246" i="1"/>
  <c r="E246" i="1"/>
  <c r="D245" i="1"/>
  <c r="D244" i="1"/>
  <c r="D243" i="1"/>
  <c r="H128" i="1"/>
  <c r="G128" i="1"/>
  <c r="F128" i="1"/>
  <c r="E128" i="1"/>
  <c r="D127" i="1"/>
  <c r="D126" i="1"/>
  <c r="D125" i="1"/>
  <c r="E67" i="1"/>
  <c r="F67" i="1"/>
  <c r="G67" i="1"/>
  <c r="H67" i="1"/>
  <c r="H83" i="1"/>
  <c r="G83" i="1"/>
  <c r="F83" i="1"/>
  <c r="E83" i="1"/>
  <c r="D82" i="1"/>
  <c r="D81" i="1"/>
  <c r="D80" i="1"/>
  <c r="H79" i="1"/>
  <c r="G79" i="1"/>
  <c r="F79" i="1"/>
  <c r="E79" i="1"/>
  <c r="D78" i="1"/>
  <c r="D77" i="1"/>
  <c r="D76" i="1"/>
  <c r="H75" i="1"/>
  <c r="H71" i="1" s="1"/>
  <c r="G75" i="1"/>
  <c r="F75" i="1"/>
  <c r="F71" i="1" s="1"/>
  <c r="E75" i="1"/>
  <c r="D74" i="1"/>
  <c r="D73" i="1"/>
  <c r="D72" i="1"/>
  <c r="H84" i="1" l="1"/>
  <c r="F84" i="1"/>
  <c r="E71" i="1"/>
  <c r="D71" i="1" s="1"/>
  <c r="G251" i="1"/>
  <c r="F251" i="1"/>
  <c r="D253" i="1"/>
  <c r="E251" i="1"/>
  <c r="D252" i="1"/>
  <c r="H251" i="1"/>
  <c r="D254" i="1"/>
  <c r="D246" i="1"/>
  <c r="D250" i="1"/>
  <c r="D128" i="1"/>
  <c r="D79" i="1"/>
  <c r="D83" i="1"/>
  <c r="D75" i="1"/>
  <c r="D251" i="1" l="1"/>
  <c r="E84" i="1"/>
  <c r="E28" i="1"/>
  <c r="F28" i="1"/>
  <c r="H28" i="1"/>
  <c r="E29" i="1"/>
  <c r="F29" i="1"/>
  <c r="H29" i="1"/>
  <c r="E30" i="1"/>
  <c r="F30" i="1"/>
  <c r="H30" i="1"/>
  <c r="E144" i="1" l="1"/>
  <c r="F144" i="1"/>
  <c r="G144" i="1"/>
  <c r="H144" i="1"/>
  <c r="F258" i="1" l="1"/>
  <c r="E256" i="1"/>
  <c r="F256" i="1"/>
  <c r="H256" i="1"/>
  <c r="E257" i="1"/>
  <c r="F257" i="1"/>
  <c r="H257" i="1"/>
  <c r="E258" i="1"/>
  <c r="H258" i="1"/>
  <c r="D16" i="1"/>
  <c r="D17" i="1"/>
  <c r="D15" i="1"/>
  <c r="G22" i="1"/>
  <c r="H22" i="1"/>
  <c r="G26" i="1"/>
  <c r="H26" i="1"/>
  <c r="F26" i="1"/>
  <c r="F22" i="1"/>
  <c r="G18" i="1"/>
  <c r="H18" i="1"/>
  <c r="F18" i="1"/>
  <c r="G14" i="1"/>
  <c r="H14" i="1"/>
  <c r="F14" i="1"/>
  <c r="D66" i="1"/>
  <c r="D87" i="1" s="1"/>
  <c r="D65" i="1"/>
  <c r="D86" i="1" s="1"/>
  <c r="D64" i="1"/>
  <c r="D257" i="1" l="1"/>
  <c r="D256" i="1"/>
  <c r="D67" i="1"/>
  <c r="G27" i="1"/>
  <c r="F27" i="1"/>
  <c r="F255" i="1" s="1"/>
  <c r="H27" i="1"/>
  <c r="H255" i="1" s="1"/>
  <c r="G258" i="1"/>
  <c r="D258" i="1" s="1"/>
  <c r="D18" i="1"/>
  <c r="D94" i="1" l="1"/>
  <c r="D95" i="1"/>
  <c r="D98" i="1"/>
  <c r="D99" i="1"/>
  <c r="H100" i="1"/>
  <c r="G100" i="1"/>
  <c r="F100" i="1"/>
  <c r="E100" i="1"/>
  <c r="D97" i="1"/>
  <c r="D93" i="1"/>
  <c r="E96" i="1"/>
  <c r="F96" i="1"/>
  <c r="G96" i="1"/>
  <c r="H96" i="1"/>
  <c r="D101" i="1"/>
  <c r="G104" i="1"/>
  <c r="E104" i="1"/>
  <c r="D102" i="1"/>
  <c r="D103" i="1"/>
  <c r="F104" i="1"/>
  <c r="H104" i="1"/>
  <c r="D105" i="1"/>
  <c r="D106" i="1"/>
  <c r="D107" i="1"/>
  <c r="E108" i="1"/>
  <c r="F108" i="1"/>
  <c r="G108" i="1"/>
  <c r="H108" i="1"/>
  <c r="D109" i="1"/>
  <c r="D110" i="1"/>
  <c r="D111" i="1"/>
  <c r="E112" i="1"/>
  <c r="F112" i="1"/>
  <c r="G112" i="1"/>
  <c r="H112" i="1"/>
  <c r="D113" i="1"/>
  <c r="D114" i="1"/>
  <c r="D115" i="1"/>
  <c r="E116" i="1"/>
  <c r="F116" i="1"/>
  <c r="G116" i="1"/>
  <c r="H116" i="1"/>
  <c r="D117" i="1"/>
  <c r="D118" i="1"/>
  <c r="D119" i="1"/>
  <c r="E120" i="1"/>
  <c r="F120" i="1"/>
  <c r="G120" i="1"/>
  <c r="H120" i="1"/>
  <c r="D134" i="1"/>
  <c r="D135" i="1"/>
  <c r="E136" i="1"/>
  <c r="F136" i="1"/>
  <c r="G136" i="1"/>
  <c r="H136" i="1"/>
  <c r="D137" i="1"/>
  <c r="D138" i="1"/>
  <c r="D139" i="1"/>
  <c r="E140" i="1"/>
  <c r="F140" i="1"/>
  <c r="G140" i="1"/>
  <c r="H140" i="1"/>
  <c r="D141" i="1"/>
  <c r="D142" i="1"/>
  <c r="D143" i="1"/>
  <c r="D121" i="1"/>
  <c r="D122" i="1"/>
  <c r="D123" i="1"/>
  <c r="E124" i="1"/>
  <c r="F124" i="1"/>
  <c r="G124" i="1"/>
  <c r="H124" i="1"/>
  <c r="D20" i="1"/>
  <c r="D21" i="1"/>
  <c r="D144" i="1" l="1"/>
  <c r="D96" i="1"/>
  <c r="D100" i="1"/>
  <c r="D136" i="1"/>
  <c r="D108" i="1"/>
  <c r="D120" i="1"/>
  <c r="D104" i="1"/>
  <c r="D124" i="1"/>
  <c r="D140" i="1"/>
  <c r="D116" i="1"/>
  <c r="D112" i="1"/>
  <c r="D22" i="1"/>
  <c r="D11" i="1"/>
  <c r="D24" i="1"/>
  <c r="D25" i="1"/>
  <c r="D23" i="1"/>
  <c r="D12" i="1"/>
  <c r="D13" i="1"/>
  <c r="E26" i="1"/>
  <c r="E22" i="1"/>
  <c r="E18" i="1"/>
  <c r="E14" i="1"/>
  <c r="D28" i="1" l="1"/>
  <c r="E27" i="1"/>
  <c r="E255" i="1" s="1"/>
  <c r="D255" i="1" s="1"/>
  <c r="D14" i="1"/>
  <c r="D26" i="1"/>
  <c r="D27" i="1" l="1"/>
</calcChain>
</file>

<file path=xl/sharedStrings.xml><?xml version="1.0" encoding="utf-8"?>
<sst xmlns="http://schemas.openxmlformats.org/spreadsheetml/2006/main" count="342" uniqueCount="170">
  <si>
    <t>№ п/п</t>
  </si>
  <si>
    <t>Мероприятие</t>
  </si>
  <si>
    <t>Срок исполнения</t>
  </si>
  <si>
    <t>Объем финансирования (тыс.руб.)</t>
  </si>
  <si>
    <t>Всего</t>
  </si>
  <si>
    <t>в том числе</t>
  </si>
  <si>
    <t>ФБ</t>
  </si>
  <si>
    <t>ОБ</t>
  </si>
  <si>
    <t>МБ</t>
  </si>
  <si>
    <t>ВБ</t>
  </si>
  <si>
    <t>Исполнитель</t>
  </si>
  <si>
    <t>Примечание</t>
  </si>
  <si>
    <t>1.</t>
  </si>
  <si>
    <t>ИТОГО по мероприятию</t>
  </si>
  <si>
    <t>2.</t>
  </si>
  <si>
    <t>3.</t>
  </si>
  <si>
    <t>4.</t>
  </si>
  <si>
    <t>ИТОГО по подпрограмме</t>
  </si>
  <si>
    <t>МКУ "УКС ТОД"</t>
  </si>
  <si>
    <t>ИТОГО ПО ПРОГРАММЕ</t>
  </si>
  <si>
    <t>Отдел по образованию, образовательные учреждения</t>
  </si>
  <si>
    <t>Содержание электрохозяйства (замеры сопротивлений, изоляции, освещение территорий и т.д.)</t>
  </si>
  <si>
    <t>Монтаж, ремонт и обслуживание сетей наружного и внутреннего противопожарного водопровода</t>
  </si>
  <si>
    <t>Огнезащитная обработка конструкций</t>
  </si>
  <si>
    <t>Обучение по требованиям пожарной безопасности</t>
  </si>
  <si>
    <t>Монтаж, ремонт и техническое обслуживание АПС (автоматическая пожарная сигнализация), СОУЭ ( система оповещения и управления эвакуацией)</t>
  </si>
  <si>
    <t>Установка видеонаблюдения</t>
  </si>
  <si>
    <t>В том числе по годам:</t>
  </si>
  <si>
    <t>Обучение по теплу, обучение оператора котельной, обучение электрика, пожарный тех минимум, ТБ ОТ, ГОЧС.</t>
  </si>
  <si>
    <t>Отдел по образованию администрации Городищенского муниципального района</t>
  </si>
  <si>
    <t>Стоимость одного огнетушителя 400-800 руб.</t>
  </si>
  <si>
    <t>Подготовка котельной к отопительному сезону</t>
  </si>
  <si>
    <t>Профилактические испытания электооборудования котельной</t>
  </si>
  <si>
    <t>Проведение семинаров для лидеров детского движения "Школа лидеров"</t>
  </si>
  <si>
    <t>Материальное оснащение районной детской организации "Радуга"</t>
  </si>
  <si>
    <t>Проведение торжественных мероприятий, посвященных празднованию Дня учителя</t>
  </si>
  <si>
    <t>Проведение слетов лидеров детского движения "Лидер 21 века"</t>
  </si>
  <si>
    <t>Проведение районого и участие в областном конкурсе "Моя малая Родина: природа, культура, этнос"</t>
  </si>
  <si>
    <t>Организация районых новогодних мероприятий для детей и подростков</t>
  </si>
  <si>
    <t>Дошкольные образовательные учреждения</t>
  </si>
  <si>
    <t>Районный детский экологический парламент</t>
  </si>
  <si>
    <t>Районный этап областного конкурса творческих работ "Зеркало природы"</t>
  </si>
  <si>
    <t>Участие в областном Слете представителей лучших школьных музеев</t>
  </si>
  <si>
    <t>Отдел по образованию администрации Городищенского муниципального района, МКУ "Образование", образовательные учреждения</t>
  </si>
  <si>
    <t>Районный этап Всероссийского конкурса "Живая классика"</t>
  </si>
  <si>
    <t>Районный фестиваль детских и педагогических фантазий</t>
  </si>
  <si>
    <t>Районный фестиваль детских организаций "Радуга собирает друзей"</t>
  </si>
  <si>
    <t>Районный конкурс "Педагогический дебют", "Учитель гола"</t>
  </si>
  <si>
    <t>Обдастной слет юных краеведов, экологов</t>
  </si>
  <si>
    <t>Областные и всероссийские семинары для лидеров детского движения</t>
  </si>
  <si>
    <t>Торжественная встреча лучших выпускников общеобразовательных учреждений Городищенского муниципального района</t>
  </si>
  <si>
    <t>Техническое обслуживание пожарных кранов - 69,6 тыс.руб., Техническое обслуживание гидрантов - 8,0 тыс.руб.</t>
  </si>
  <si>
    <t>Кол-во учреждений - 15</t>
  </si>
  <si>
    <t xml:space="preserve">Ремонт АПС, Техническое обслуживание АПС (кол-во учреждений - 34 ), Техническое обслуживание "Стрелец- мониторинг" (кол-во учреждений - 34), Установка АПС. </t>
  </si>
  <si>
    <t>МБОУ "Новонадеждинская СШ"</t>
  </si>
  <si>
    <t>МБОУ "Ерзовская СШ"</t>
  </si>
  <si>
    <t>МБУ ДОД "Городищенский Центр детского творчества", МКУ "Центр", руководитель ДО</t>
  </si>
  <si>
    <t>Проведение районного конкурса методических разработок «Живи здорово!»</t>
  </si>
  <si>
    <t>Отдел по образованию администрации Городищенского муниципального района,  МКУ "Центр"</t>
  </si>
  <si>
    <t>Отдел по образованию администрации Городищенского муниципального района, МБУ ДОД "Городищенский Центр детского творчества", МКУ "Центр"</t>
  </si>
  <si>
    <t>МБУ ДОД "Городищенский Центр детского творчества"</t>
  </si>
  <si>
    <t>Проведение районого конкурса творческих работ "Мой любимый детский сад"</t>
  </si>
  <si>
    <t xml:space="preserve">Проведение районого конкурса социально-учебных проектов для учащихся начальной и старшей школы </t>
  </si>
  <si>
    <t>Отдел по образованию администрации Городищенского муниципального района, МКУ "Центр"</t>
  </si>
  <si>
    <t>Проведение районого фестиваля социальных  проектов для ДО</t>
  </si>
  <si>
    <t>Отдел по образованию администрации Городищенского муниципального района, МКУ "Центр", образовательные учреждения</t>
  </si>
  <si>
    <t>МБУ ДОД "Городищенский Центр детского творчества", МКУ "Центр", образовательные учреждения</t>
  </si>
  <si>
    <t>Традиционные совещания педагогических работников</t>
  </si>
  <si>
    <t>Отдел по образования, МКУ "Центр", образовательные учреждения</t>
  </si>
  <si>
    <t>2018-2020 гг.</t>
  </si>
  <si>
    <t>МБОУ "Котлубанская СШ"</t>
  </si>
  <si>
    <t xml:space="preserve">МБОУ "Орловская СШ" </t>
  </si>
  <si>
    <t>МБОУ "Самофаловская СШ"</t>
  </si>
  <si>
    <t xml:space="preserve">Замена оконных блоков и выполнение необходимых для этого работ </t>
  </si>
  <si>
    <t>МБОУ «Новожизненская СШ», МБОУ "ГСШ №1", МБОУ "ГСШ № 2", МБОУ "Самофаловская СШ"</t>
  </si>
  <si>
    <t>Установка тепловых пунктов</t>
  </si>
  <si>
    <t>Замена существующих светильников на светильники энергосберегающие (светодиодные)</t>
  </si>
  <si>
    <t>МБОУ "Новорогачинская СШ", МБОУ «Новожизненская СШ»</t>
  </si>
  <si>
    <t>МБОУ "ГСШ №1", МБОУ "Котлубанская СШ"</t>
  </si>
  <si>
    <t xml:space="preserve"> МБОУ "Ерзовская СШ", МБОУ "Кузьмичевская СШ"</t>
  </si>
  <si>
    <t xml:space="preserve">Уточнение схем и инструкций по эвакуации людей </t>
  </si>
  <si>
    <t xml:space="preserve">Обновление наглядной агитации, направленной на обеспечение пожарной безопасности </t>
  </si>
  <si>
    <t>Обновление наглядной агитации, направленной на обеспечение антитеррористической деятельности</t>
  </si>
  <si>
    <t>Создание в образовательных учреждениях (ОУ) универсальной безбарьерной среды для инклюзивного образования детей-инвалидов и детей с ограниченными возможностями здоровья</t>
  </si>
  <si>
    <t>Оборудование образовательных учреждений пандусами и поручнями входной группы, информационными тактильными табличками</t>
  </si>
  <si>
    <t xml:space="preserve">МБДОУ НДС "Золотой Пеиушок",  МБДОУ КДС "Улыбка", МБДОУ "ННДС "Березка", МБДОУ КДС "Ромашка", МБДОУ НЖДС "Березка", МБОУДОД Новорогачинская ДЮСШ, МБОУ "Ерзовская СШ", МБОУ "Новорогачинская СШ",МБОУ "ГСШ №1", </t>
  </si>
  <si>
    <t>МБОУ ГСШ№1, МБОУ "Новожизненская СШ"</t>
  </si>
  <si>
    <t>МБДОУ "ГДС Аленушка"</t>
  </si>
  <si>
    <t>МБОУ ДОД "Городищенский ЦДТ"</t>
  </si>
  <si>
    <t xml:space="preserve"> МБОУ "Песковатская СШ", МБОУ "Каменская СШ",МБОУ "Варламовская СШ", МБОУ "ПаньшинскаяСШ"  МБДОУ "ГДС Радуга"</t>
  </si>
  <si>
    <t>МБОУ "Вертячинская СШ", МБОУ "Орловская СШ", МБОУ "Кузьмичевская СШ", МБДОУ "ГДС "Колокольчик",  МБОУДОД Городищенская ДЮСШ</t>
  </si>
  <si>
    <t>МБДОУ Ерзовский ДС "Ромашка", МБДОУ КДС "Улыбка",МБДОУ КДС "Ромашка", МБДОУ ННДС "Березка"</t>
  </si>
  <si>
    <t>5 учреждений</t>
  </si>
  <si>
    <t>Отдел по образованию администрации Городищенского муниципального района, МБУ ДОД "Городищенский ЦДТ", образовательные учреждения</t>
  </si>
  <si>
    <t>МБУ ДОД "Городищенский ЦДТ", МКУ "Центр"</t>
  </si>
  <si>
    <t>к постановлению администрации</t>
  </si>
  <si>
    <t>Городищенского муниципального района</t>
  </si>
  <si>
    <t>Развитие дошкольного образования</t>
  </si>
  <si>
    <t>Развитие общего образование</t>
  </si>
  <si>
    <t>Развитие дополнительного образование</t>
  </si>
  <si>
    <t>Содержание МКУ "Центр бухгалтерского, методического и технического обслуживания"</t>
  </si>
  <si>
    <t>Проектно-сметные работы, экспертиза,строительные работы, оснащение, реконструкция учреждений образования</t>
  </si>
  <si>
    <t>1.1</t>
  </si>
  <si>
    <t>1.2</t>
  </si>
  <si>
    <t>1.3</t>
  </si>
  <si>
    <t>1.4</t>
  </si>
  <si>
    <t xml:space="preserve">Ремонт спортивных залов  для создания в образовательных учреждениях, расположенных в сельской местности, условий  для занятий физкультурой и спортом </t>
  </si>
  <si>
    <t>Мероприятия по уменьшению потребления энергоресурсов  образовательными учреждениями Городищенского муниципального района</t>
  </si>
  <si>
    <t>3.1</t>
  </si>
  <si>
    <t>3.2</t>
  </si>
  <si>
    <t>3.3</t>
  </si>
  <si>
    <r>
      <t xml:space="preserve"> МБОУ "ГСШ № 2", МБОУ "Ерзовская СШ", МБОУ "Варламовская СШ", МБОУ "Грачевская СШ", МБОУ "Котлубанская СШ",МБОУ "Новонадеждинская СШ",  МБДОУ Ерзовский ДС "Ромашка", МБДОУ "ГДС "Колокольчик" - </t>
    </r>
    <r>
      <rPr>
        <b/>
        <sz val="11"/>
        <color theme="1"/>
        <rFont val="Calibri"/>
        <family val="1"/>
        <charset val="204"/>
        <scheme val="minor"/>
      </rPr>
      <t>466 шт.</t>
    </r>
  </si>
  <si>
    <r>
      <t xml:space="preserve">МБОУ «Новожизненская СШ», МБОУ "ГСШ №3", МБОУ "Самофаловская СШ", МБОУ «Пескрватская СШ», МБОУ "Орловская СШ", МБОУ "Паньшинская СШ", МБДОУКотлубанский ДС "Ромашка",  МБДОУ "ГДС "Сказка" - </t>
    </r>
    <r>
      <rPr>
        <b/>
        <sz val="11"/>
        <color theme="1"/>
        <rFont val="Calibri"/>
        <family val="1"/>
        <charset val="204"/>
        <scheme val="minor"/>
      </rPr>
      <t>466 шт</t>
    </r>
    <r>
      <rPr>
        <sz val="11"/>
        <color theme="1"/>
        <rFont val="Calibri"/>
        <family val="1"/>
        <charset val="204"/>
        <scheme val="minor"/>
      </rPr>
      <t xml:space="preserve">. </t>
    </r>
  </si>
  <si>
    <t>Мероприятия, направленные на обеспечение пожарной безопасности</t>
  </si>
  <si>
    <t>1.5</t>
  </si>
  <si>
    <t>1.6</t>
  </si>
  <si>
    <t>1.7</t>
  </si>
  <si>
    <t>1.8</t>
  </si>
  <si>
    <t>1.9</t>
  </si>
  <si>
    <t xml:space="preserve">Мероприятия, направленые на обеспечение антитеррористической безопасности </t>
  </si>
  <si>
    <t>2.1</t>
  </si>
  <si>
    <t>2.2</t>
  </si>
  <si>
    <t>2.3</t>
  </si>
  <si>
    <t>МБОУ "Новонадеждинская СШ", МБОУ "Песковатская СШ", МБОУ "Котлубанская СШ", МБОУ "ГСШ №3",  МБОУ "Ерзовская СШ", МБОУ "Новорогачинская СШ", МБОУ "Каменская СШ",МБОУ "Вечерняя СШ", МБОУ "Паньшинская СШ", МБОУ "Грачевская СШ", МБОУ "Вертячинская СШ", МБОУ "Орловская СШ", МБОУ "Самофаловская СШ"</t>
  </si>
  <si>
    <t>МБОУ "Новонадеждинская СШ", МБОУ "Котлубанская СШ", МБОУ "ГСШ №3", МБОУ "Ерзовская СШ", МБОУ "Новорогачинская СШ", МБОУ "Каменская СШ",МБОУ "ГСШ №1", МБОУ "Паньшинская СШ", МБОУ "Грачевская СШ", МБОУ "Вертячинская СШ", МБОУ "Орловская СШ", МБОУ "Самофаловская СШ",МБДОУ Ерзовский ДС "Ромашка", МБДОУ КДС "Улыбка", МБДОУ "ГДС "Колокольчик", МБДОУ КДС "Ромашка", МБДОУ НЖДС "Березка", МБДОУ "ВДС "Дюймовочка", МБОУДОД ЦДТ,  МБОУДОД Новорогачинская ДЮСШ</t>
  </si>
  <si>
    <t>Востановление ограждений территории образовательных учреждений</t>
  </si>
  <si>
    <t>Мероприятия по совершенствованию процесса воспитания и социализации обучающихся Городищенского муниципального района</t>
  </si>
  <si>
    <t>Отдел по образованию администрации Городищенского муниципального района, МБУ ДОД "Городищенский Центр детского творчества", МКУ "Центр", образовательные учреждения</t>
  </si>
  <si>
    <t>4.1</t>
  </si>
  <si>
    <t>4.2</t>
  </si>
  <si>
    <t>4.3</t>
  </si>
  <si>
    <t>4.4</t>
  </si>
  <si>
    <t>4.5</t>
  </si>
  <si>
    <t>4.6</t>
  </si>
  <si>
    <t>4.7</t>
  </si>
  <si>
    <t>4.8</t>
  </si>
  <si>
    <t>4.9</t>
  </si>
  <si>
    <t>4.10</t>
  </si>
  <si>
    <t>4.11</t>
  </si>
  <si>
    <t>4.12</t>
  </si>
  <si>
    <t>4.13</t>
  </si>
  <si>
    <t>4.14</t>
  </si>
  <si>
    <t>4.15</t>
  </si>
  <si>
    <t>4.16</t>
  </si>
  <si>
    <t>4.17</t>
  </si>
  <si>
    <t>4.18</t>
  </si>
  <si>
    <r>
      <t>Обеспечение первичных мер пожарной безопасности (приобретение и обслуживание первичных средств пожаротушения, пожарного инвентаря</t>
    </r>
    <r>
      <rPr>
        <sz val="12"/>
        <color theme="1"/>
        <rFont val="Times New Roman"/>
        <family val="1"/>
        <charset val="204"/>
      </rPr>
      <t>)</t>
    </r>
  </si>
  <si>
    <t>Перечень мероприятий муниципальной программы  с указанием сведений о распределении объемов и источников финансирования по годам</t>
  </si>
  <si>
    <t xml:space="preserve"> Перечень мероприятий подпрограммы "Развитие отрасли "Образование" на территории Городищенского муниципального района на 2018 - 2020 годы"                                                                                                 </t>
  </si>
  <si>
    <t xml:space="preserve"> Перечень мероприятий подпрограммы "Оснащение и модернизация сети образовательных учреждений на территории Городищенского муниципального района на 2018 - 2020 годы"                                                                                                                                                                                                                                                                                                             </t>
  </si>
  <si>
    <t xml:space="preserve"> Мероприятия подпрограммы "Обеспечение пожарной безопасности и антитеррорстической защищенности образовательных учреждений Городищенского муниципального района на 2018 - 2020 годы"                                                                                                                                                                                                                                                                                                                                                    </t>
  </si>
  <si>
    <t>Перечень мероприятий подпрограммы «Доступная среда» на территории Городищенского муниципального района на 2018-2020 годы»</t>
  </si>
  <si>
    <t>Перечень мероприятий подпрограммы "Воспитание и социализация обучающихся  Городищенского муниципального района на 2018-2020 годы"</t>
  </si>
  <si>
    <t>Мероприятия по тех. обследованию здания д/с в п. Степной</t>
  </si>
  <si>
    <t>2 учреждений</t>
  </si>
  <si>
    <t>ПРИЛОЖЕНИЕ 2</t>
  </si>
  <si>
    <t xml:space="preserve">       от  "____"____________ 2018 г.   №_____       </t>
  </si>
  <si>
    <t>Строительство дошкольного учреждения в р.п. Городище</t>
  </si>
  <si>
    <t>МБОУ "ГСШ №1", МБОУ Новонадеждингская СШ", МБОУ "Ерзовская СШ", МБОУ "Новорогачинская СШ", МБОУ "Орловская СШ", МБОУ "Котлубанская СШ", МБДОУ Ерзовский ДС "Ромашка", МБДОУ ГДС "Радуга", МБДОУ "ГДС "Сказка"</t>
  </si>
  <si>
    <t>МБОУ "Новонадеждинская СШ", МБОУ "Котлубанская СШ", МБОУ "ГСШ №1", МБОУ "ГСШ № 2", МБОУ "Ерзовская СШ", МБОУ "Новорогачинская СШ", МБОУ "Каменская СШ",МБДОУ НДС "Золотой Петушок"</t>
  </si>
  <si>
    <r>
      <t>МБОУ "ГСШ №1", МБОУ "Вертячинская СШ", МБОУ "Каменская СШ", МБОУ "Карповская СШ", МБОУ "Кузьмичевская СШ", МБОУ "Новорогачинская СШ" -</t>
    </r>
    <r>
      <rPr>
        <b/>
        <sz val="11"/>
        <color theme="1"/>
        <rFont val="Calibri"/>
        <family val="1"/>
        <charset val="204"/>
        <scheme val="minor"/>
      </rPr>
      <t xml:space="preserve"> 466 шт.</t>
    </r>
  </si>
  <si>
    <t>Строительство многофункциональной игровой площадки</t>
  </si>
  <si>
    <t>МКУ "УКС ТОД",  МБДОУ "Новонадеждинский ДС Березка"</t>
  </si>
  <si>
    <t>МКУ "УКС ТОД",  МБОУ "Россошинская СШ"</t>
  </si>
  <si>
    <t>Строительство здания МБОУ "Россошинская СШ" на 500 мест</t>
  </si>
  <si>
    <t>Строительство детского сада в п. Карповка на 135 мест</t>
  </si>
  <si>
    <t>Строительство ддетского сада в п. Самофаловка на 135 мест</t>
  </si>
  <si>
    <t>Строительство пристройки МБДОУ "Новонадеждинский ДС Березка" на 20 мест</t>
  </si>
  <si>
    <t>Приобретение и обслуживание трансформаторных подстанций - 30,0 тыс. руб., Обслуживание электрохозяйства -  702,1 тыс. руб., профилактические испытания 0,0 тыс. руб.</t>
  </si>
  <si>
    <t>МБОУ "Орловская СШ"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</si>
</sst>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charset val="204"/>
      <scheme val="minor"/>
    </font>
    <font>
      <sz val="14"/>
      <color theme="1"/>
      <name val="Times New Roman"/>
      <family val="1"/>
      <charset val="204"/>
    </font>
    <font>
      <sz val="11"/>
      <color theme="1"/>
      <name val="Calibri"/>
      <family val="1"/>
      <charset val="204"/>
      <scheme val="minor"/>
    </font>
    <font>
      <b/>
      <sz val="11"/>
      <color theme="1"/>
      <name val="Calibri"/>
      <family val="1"/>
      <charset val="204"/>
      <scheme val="minor"/>
    </font>
    <font>
      <sz val="14"/>
      <color theme="1"/>
      <name val="Times New Roman"/>
      <family val="1"/>
      <charset val="204"/>
    </font>
    <font>
      <sz val="11"/>
      <color theme="1"/>
      <name val="Calibri"/>
      <family val="2"/>
      <charset val="204"/>
      <scheme val="minor"/>
    </font>
    <font>
      <b/>
      <u/>
      <sz val="14"/>
      <color theme="1"/>
      <name val="Times New Roman"/>
      <family val="1"/>
      <charset val="204"/>
    </font>
    <font>
      <i/>
      <sz val="14"/>
      <color theme="1"/>
      <name val="Times New Roman"/>
      <family val="1"/>
      <charset val="204"/>
    </font>
    <font>
      <b/>
      <sz val="14"/>
      <color theme="1"/>
      <name val="Times New Roman"/>
      <family val="1"/>
      <charset val="204"/>
    </font>
    <font>
      <sz val="12"/>
      <color theme="1"/>
      <name val="Times New Roman"/>
      <family val="1"/>
      <charset val="204"/>
    </font>
    <font>
      <b/>
      <i/>
      <sz val="14"/>
      <color theme="1"/>
      <name val="Times New Roman"/>
      <family val="1"/>
      <charset val="204"/>
    </font>
    <font>
      <sz val="14"/>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top style="thin">
        <color indexed="64"/>
      </top>
      <bottom/>
      <diagonal/>
    </border>
    <border>
      <left/>
      <right style="thick">
        <color indexed="64"/>
      </right>
      <top style="thin">
        <color indexed="64"/>
      </top>
      <bottom/>
      <diagonal/>
    </border>
    <border>
      <left/>
      <right/>
      <top/>
      <bottom style="medium">
        <color indexed="64"/>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s>
  <cellStyleXfs count="1">
    <xf numFmtId="0" fontId="0" fillId="0" borderId="0"/>
  </cellStyleXfs>
  <cellXfs count="159">
    <xf numFmtId="0" fontId="0" fillId="0" borderId="0" xfId="0"/>
    <xf numFmtId="0" fontId="4" fillId="0" borderId="0" xfId="0" applyFont="1"/>
    <xf numFmtId="0" fontId="5" fillId="0" borderId="0" xfId="0" applyFont="1"/>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49" fontId="8" fillId="0" borderId="12" xfId="0" applyNumberFormat="1" applyFont="1" applyBorder="1" applyAlignment="1">
      <alignment horizontal="center" vertical="center" wrapText="1"/>
    </xf>
    <xf numFmtId="164" fontId="8" fillId="0" borderId="12" xfId="0" applyNumberFormat="1" applyFont="1" applyBorder="1" applyAlignment="1">
      <alignment horizontal="center" vertical="center"/>
    </xf>
    <xf numFmtId="4" fontId="8" fillId="0" borderId="12" xfId="0" applyNumberFormat="1" applyFont="1" applyBorder="1" applyAlignment="1">
      <alignment horizontal="center" vertical="center"/>
    </xf>
    <xf numFmtId="164" fontId="8" fillId="0" borderId="13" xfId="0" applyNumberFormat="1" applyFont="1" applyBorder="1" applyAlignment="1">
      <alignment horizontal="center" vertical="center"/>
    </xf>
    <xf numFmtId="0" fontId="4" fillId="0" borderId="14" xfId="0" applyFont="1" applyBorder="1" applyAlignment="1">
      <alignment horizontal="center" vertical="center"/>
    </xf>
    <xf numFmtId="164" fontId="4" fillId="0" borderId="14" xfId="0" applyNumberFormat="1" applyFont="1" applyBorder="1" applyAlignment="1">
      <alignment horizontal="center" vertical="center"/>
    </xf>
    <xf numFmtId="164" fontId="9" fillId="0" borderId="0" xfId="0" applyNumberFormat="1" applyFont="1" applyAlignment="1">
      <alignment horizontal="center" vertical="center"/>
    </xf>
    <xf numFmtId="4" fontId="8" fillId="0" borderId="13" xfId="0" applyNumberFormat="1" applyFont="1" applyBorder="1" applyAlignment="1">
      <alignment horizontal="center" vertical="center"/>
    </xf>
    <xf numFmtId="164" fontId="5" fillId="0" borderId="0" xfId="0" applyNumberFormat="1" applyFont="1"/>
    <xf numFmtId="49" fontId="8" fillId="0" borderId="15" xfId="0" applyNumberFormat="1" applyFont="1" applyBorder="1" applyAlignment="1">
      <alignment horizontal="center" vertical="center" wrapText="1"/>
    </xf>
    <xf numFmtId="164" fontId="8" fillId="0" borderId="15" xfId="0" applyNumberFormat="1" applyFont="1" applyBorder="1" applyAlignment="1">
      <alignment horizontal="center" vertical="center"/>
    </xf>
    <xf numFmtId="4" fontId="8" fillId="0" borderId="15" xfId="0" applyNumberFormat="1" applyFont="1" applyBorder="1" applyAlignment="1">
      <alignment horizontal="center" vertical="center"/>
    </xf>
    <xf numFmtId="4" fontId="8" fillId="0" borderId="16" xfId="0" applyNumberFormat="1" applyFont="1" applyBorder="1" applyAlignment="1">
      <alignment horizontal="center" vertical="center"/>
    </xf>
    <xf numFmtId="164" fontId="8" fillId="3" borderId="21" xfId="0" applyNumberFormat="1" applyFont="1" applyFill="1" applyBorder="1" applyAlignment="1">
      <alignment horizontal="center" vertical="center"/>
    </xf>
    <xf numFmtId="0" fontId="10" fillId="3" borderId="21" xfId="0" applyFont="1" applyFill="1" applyBorder="1" applyAlignment="1">
      <alignment horizontal="center" vertical="center"/>
    </xf>
    <xf numFmtId="164" fontId="8" fillId="0" borderId="6" xfId="0" applyNumberFormat="1" applyFont="1" applyBorder="1" applyAlignment="1">
      <alignment horizontal="center" vertical="center"/>
    </xf>
    <xf numFmtId="164" fontId="8" fillId="0" borderId="7" xfId="0" applyNumberFormat="1" applyFont="1" applyBorder="1" applyAlignment="1">
      <alignment horizontal="center" vertical="center"/>
    </xf>
    <xf numFmtId="0" fontId="4" fillId="0" borderId="25" xfId="0" applyFont="1" applyBorder="1" applyAlignment="1">
      <alignment vertical="center" wrapText="1"/>
    </xf>
    <xf numFmtId="164" fontId="8" fillId="0" borderId="1" xfId="0" applyNumberFormat="1" applyFont="1" applyBorder="1" applyAlignment="1">
      <alignment horizontal="center" vertical="center"/>
    </xf>
    <xf numFmtId="164" fontId="4" fillId="2" borderId="1" xfId="0" applyNumberFormat="1" applyFont="1" applyFill="1" applyBorder="1" applyAlignment="1">
      <alignment horizontal="center" vertical="center"/>
    </xf>
    <xf numFmtId="164" fontId="10" fillId="2" borderId="1" xfId="0" applyNumberFormat="1" applyFont="1" applyFill="1" applyBorder="1" applyAlignment="1">
      <alignment horizontal="center" vertical="center"/>
    </xf>
    <xf numFmtId="0" fontId="9" fillId="2" borderId="25" xfId="0" applyFont="1" applyFill="1" applyBorder="1" applyAlignment="1">
      <alignment horizontal="left" vertical="center" wrapText="1"/>
    </xf>
    <xf numFmtId="164" fontId="4" fillId="2" borderId="2" xfId="0" applyNumberFormat="1" applyFont="1" applyFill="1" applyBorder="1" applyAlignment="1">
      <alignment horizontal="center" vertical="center"/>
    </xf>
    <xf numFmtId="164" fontId="10" fillId="2" borderId="2" xfId="0" applyNumberFormat="1" applyFont="1" applyFill="1" applyBorder="1" applyAlignment="1">
      <alignment horizontal="center" vertical="center"/>
    </xf>
    <xf numFmtId="49" fontId="8" fillId="0" borderId="6"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9" fillId="0" borderId="25" xfId="0" applyFont="1" applyBorder="1" applyAlignment="1">
      <alignment vertical="center" wrapText="1"/>
    </xf>
    <xf numFmtId="0" fontId="5" fillId="2" borderId="0" xfId="0" applyFont="1" applyFill="1"/>
    <xf numFmtId="0" fontId="4" fillId="0" borderId="25" xfId="0" applyFont="1" applyBorder="1"/>
    <xf numFmtId="165" fontId="4"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8" fillId="0" borderId="12" xfId="0" applyNumberFormat="1" applyFont="1" applyBorder="1" applyAlignment="1">
      <alignment horizontal="center" vertical="center" wrapText="1"/>
    </xf>
    <xf numFmtId="165" fontId="4" fillId="0" borderId="14" xfId="0" applyNumberFormat="1" applyFont="1" applyBorder="1" applyAlignment="1">
      <alignment horizontal="center" vertical="center"/>
    </xf>
    <xf numFmtId="0" fontId="9" fillId="0" borderId="32"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center" vertical="center" wrapText="1"/>
    </xf>
    <xf numFmtId="0" fontId="9" fillId="0" borderId="25" xfId="0" applyFont="1" applyBorder="1" applyAlignment="1">
      <alignment horizontal="left" vertical="center" wrapText="1"/>
    </xf>
    <xf numFmtId="0" fontId="4" fillId="0" borderId="1" xfId="0" applyFont="1" applyBorder="1" applyAlignment="1">
      <alignment horizontal="center" vertical="center" wrapText="1"/>
    </xf>
    <xf numFmtId="0" fontId="11" fillId="0" borderId="0" xfId="0" applyFont="1"/>
    <xf numFmtId="0" fontId="1" fillId="0" borderId="0" xfId="0" applyFont="1"/>
    <xf numFmtId="0" fontId="11" fillId="0" borderId="41" xfId="0" applyFont="1" applyBorder="1"/>
    <xf numFmtId="164" fontId="4" fillId="0" borderId="0" xfId="0" applyNumberFormat="1" applyFont="1" applyAlignment="1">
      <alignment horizontal="center" vertical="center"/>
    </xf>
    <xf numFmtId="0" fontId="10" fillId="3" borderId="21" xfId="0" applyFont="1" applyFill="1" applyBorder="1" applyAlignment="1">
      <alignment horizontal="center" vertical="center" wrapText="1"/>
    </xf>
    <xf numFmtId="164" fontId="8" fillId="3" borderId="6"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10"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164" fontId="8" fillId="3" borderId="9" xfId="0" applyNumberFormat="1" applyFont="1" applyFill="1" applyBorder="1" applyAlignment="1">
      <alignment horizontal="center" vertical="center"/>
    </xf>
    <xf numFmtId="0" fontId="10" fillId="3" borderId="2" xfId="0" applyFont="1" applyFill="1" applyBorder="1" applyAlignment="1">
      <alignment horizontal="center" vertical="center"/>
    </xf>
    <xf numFmtId="164" fontId="8" fillId="3" borderId="2" xfId="0" applyNumberFormat="1" applyFont="1" applyFill="1" applyBorder="1" applyAlignment="1">
      <alignment horizontal="center" vertical="center"/>
    </xf>
    <xf numFmtId="164" fontId="8" fillId="3" borderId="10" xfId="0" applyNumberFormat="1" applyFont="1" applyFill="1" applyBorder="1" applyAlignment="1">
      <alignment horizontal="center" vertical="center"/>
    </xf>
    <xf numFmtId="164" fontId="8" fillId="4" borderId="21" xfId="0" applyNumberFormat="1" applyFont="1" applyFill="1" applyBorder="1" applyAlignment="1">
      <alignment horizontal="center" vertical="center"/>
    </xf>
    <xf numFmtId="0" fontId="10" fillId="4" borderId="21" xfId="0"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5" borderId="14" xfId="0" applyNumberFormat="1" applyFont="1" applyFill="1" applyBorder="1" applyAlignment="1">
      <alignment horizontal="center" vertical="center"/>
    </xf>
    <xf numFmtId="164" fontId="4" fillId="5" borderId="14" xfId="0" applyNumberFormat="1" applyFont="1" applyFill="1" applyBorder="1" applyAlignment="1">
      <alignment horizontal="center" vertical="center"/>
    </xf>
    <xf numFmtId="49" fontId="1" fillId="0" borderId="31"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1"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8" fillId="4" borderId="21" xfId="0" applyFont="1" applyFill="1" applyBorder="1" applyAlignment="1">
      <alignment horizontal="center" vertical="center" wrapText="1"/>
    </xf>
    <xf numFmtId="0" fontId="8" fillId="3" borderId="21"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19"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7" fillId="0" borderId="3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2" xfId="0" applyFont="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24" xfId="0" applyFont="1" applyBorder="1" applyAlignment="1">
      <alignment horizontal="center" vertical="center"/>
    </xf>
    <xf numFmtId="0" fontId="8" fillId="3" borderId="21" xfId="0" applyFont="1" applyFill="1" applyBorder="1" applyAlignment="1">
      <alignment horizontal="center" vertical="center" wrapText="1"/>
    </xf>
    <xf numFmtId="0" fontId="8" fillId="4" borderId="21" xfId="0" applyFont="1" applyFill="1" applyBorder="1" applyAlignment="1">
      <alignment horizontal="center" vertical="center"/>
    </xf>
    <xf numFmtId="0" fontId="9" fillId="0" borderId="25" xfId="0" applyFont="1" applyBorder="1" applyAlignment="1">
      <alignment horizontal="center" vertical="center" wrapText="1"/>
    </xf>
    <xf numFmtId="0" fontId="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9" fillId="0" borderId="26"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2" xfId="0" applyFont="1" applyBorder="1" applyAlignment="1">
      <alignment horizontal="center" vertical="center" wrapText="1"/>
    </xf>
    <xf numFmtId="49" fontId="1" fillId="0" borderId="30" xfId="0" applyNumberFormat="1" applyFont="1" applyBorder="1" applyAlignment="1">
      <alignment horizontal="center" vertical="center"/>
    </xf>
    <xf numFmtId="0" fontId="1" fillId="0" borderId="1"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4" fillId="0" borderId="14" xfId="0"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 fillId="0" borderId="43" xfId="0" applyNumberFormat="1" applyFont="1" applyBorder="1" applyAlignment="1">
      <alignment horizontal="center" vertical="center"/>
    </xf>
    <xf numFmtId="49" fontId="1" fillId="0" borderId="42"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 fillId="0" borderId="1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8" xfId="0" applyFont="1" applyBorder="1" applyAlignment="1">
      <alignment horizontal="center" vertical="center" wrapText="1"/>
    </xf>
    <xf numFmtId="0" fontId="4" fillId="0" borderId="3" xfId="0" applyFont="1" applyBorder="1" applyAlignment="1">
      <alignment horizontal="center" vertical="center" wrapText="1"/>
    </xf>
    <xf numFmtId="49" fontId="8" fillId="0" borderId="46" xfId="0" applyNumberFormat="1" applyFont="1" applyBorder="1" applyAlignment="1">
      <alignment horizontal="center" vertical="center" wrapText="1"/>
    </xf>
    <xf numFmtId="49" fontId="8" fillId="0" borderId="47"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20" xfId="0"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35" xfId="0" applyNumberFormat="1" applyFont="1" applyBorder="1" applyAlignment="1">
      <alignment horizontal="center" vertical="center" wrapText="1"/>
    </xf>
    <xf numFmtId="0" fontId="4" fillId="0" borderId="30"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4" fillId="0" borderId="32" xfId="0" applyFont="1" applyBorder="1" applyAlignment="1">
      <alignment horizontal="center" vertical="center"/>
    </xf>
    <xf numFmtId="0" fontId="7"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5" xfId="0" applyFont="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0" fontId="11" fillId="0" borderId="0" xfId="0" applyFont="1" applyAlignment="1">
      <alignment horizontal="right"/>
    </xf>
    <xf numFmtId="0" fontId="11" fillId="0" borderId="41" xfId="0" applyFont="1" applyBorder="1" applyAlignment="1">
      <alignment horizontal="right"/>
    </xf>
    <xf numFmtId="0" fontId="1" fillId="0" borderId="30" xfId="0" applyFont="1" applyBorder="1" applyAlignment="1">
      <alignment horizontal="center" vertical="center"/>
    </xf>
    <xf numFmtId="0" fontId="1" fillId="0" borderId="43" xfId="0" applyFont="1" applyBorder="1" applyAlignment="1">
      <alignment horizontal="center" vertical="center"/>
    </xf>
    <xf numFmtId="0" fontId="1" fillId="0" borderId="42" xfId="0" applyFont="1" applyBorder="1" applyAlignment="1">
      <alignment horizontal="center" vertical="center"/>
    </xf>
    <xf numFmtId="0" fontId="1" fillId="0" borderId="44" xfId="0" applyFont="1" applyBorder="1" applyAlignment="1">
      <alignment horizontal="center" vertical="center"/>
    </xf>
    <xf numFmtId="0" fontId="4" fillId="0" borderId="25" xfId="0" applyFont="1" applyBorder="1" applyAlignment="1">
      <alignment horizontal="center" vertical="center" wrapText="1"/>
    </xf>
    <xf numFmtId="0" fontId="1" fillId="0" borderId="25" xfId="0" applyFont="1" applyBorder="1" applyAlignment="1">
      <alignment horizontal="center" vertical="center" wrapText="1"/>
    </xf>
    <xf numFmtId="49" fontId="8" fillId="0" borderId="30"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59"/>
  <sheetViews>
    <sheetView tabSelected="1" topLeftCell="A250" zoomScale="70" zoomScaleNormal="70" zoomScaleSheetLayoutView="78" zoomScalePageLayoutView="80" workbookViewId="0">
      <selection activeCell="A88" sqref="A88:J88"/>
    </sheetView>
  </sheetViews>
  <sheetFormatPr defaultColWidth="8.88671875" defaultRowHeight="18" x14ac:dyDescent="0.35"/>
  <cols>
    <col min="1" max="1" width="7.33203125" style="1" customWidth="1"/>
    <col min="2" max="2" width="27.88671875" style="1" customWidth="1"/>
    <col min="3" max="3" width="24" style="1" customWidth="1"/>
    <col min="4" max="4" width="24.33203125" style="1" customWidth="1"/>
    <col min="5" max="5" width="14.6640625" style="1" customWidth="1"/>
    <col min="6" max="6" width="17.88671875" style="1" customWidth="1"/>
    <col min="7" max="7" width="21.109375" style="1" customWidth="1"/>
    <col min="8" max="8" width="16.6640625" style="1" customWidth="1"/>
    <col min="9" max="9" width="31" style="1" customWidth="1"/>
    <col min="10" max="10" width="39.88671875" style="1" customWidth="1"/>
    <col min="11" max="16384" width="8.88671875" style="2"/>
  </cols>
  <sheetData>
    <row r="1" spans="1:12" x14ac:dyDescent="0.35">
      <c r="D1" s="47"/>
      <c r="E1" s="47"/>
      <c r="F1" s="149" t="s">
        <v>155</v>
      </c>
      <c r="G1" s="149"/>
      <c r="H1" s="149"/>
      <c r="I1" s="149"/>
      <c r="J1" s="149"/>
    </row>
    <row r="2" spans="1:12" x14ac:dyDescent="0.35">
      <c r="D2" s="47"/>
      <c r="E2" s="47"/>
      <c r="F2" s="149" t="s">
        <v>95</v>
      </c>
      <c r="G2" s="149"/>
      <c r="H2" s="149"/>
      <c r="I2" s="149"/>
      <c r="J2" s="149"/>
    </row>
    <row r="3" spans="1:12" x14ac:dyDescent="0.35">
      <c r="D3" s="149" t="s">
        <v>96</v>
      </c>
      <c r="E3" s="149"/>
      <c r="F3" s="149"/>
      <c r="G3" s="149"/>
      <c r="H3" s="149"/>
      <c r="I3" s="149"/>
      <c r="J3" s="149"/>
    </row>
    <row r="4" spans="1:12" ht="18.600000000000001" thickBot="1" x14ac:dyDescent="0.4">
      <c r="D4" s="47"/>
      <c r="E4" s="47"/>
      <c r="F4" s="48"/>
      <c r="G4" s="49"/>
      <c r="H4" s="49"/>
      <c r="I4" s="150" t="s">
        <v>156</v>
      </c>
      <c r="J4" s="150"/>
    </row>
    <row r="5" spans="1:12" ht="18.600000000000001" customHeight="1" thickTop="1" x14ac:dyDescent="0.3">
      <c r="A5" s="135" t="s">
        <v>147</v>
      </c>
      <c r="B5" s="136"/>
      <c r="C5" s="136"/>
      <c r="D5" s="136"/>
      <c r="E5" s="136"/>
      <c r="F5" s="136"/>
      <c r="G5" s="136"/>
      <c r="H5" s="136"/>
      <c r="I5" s="136"/>
      <c r="J5" s="137"/>
    </row>
    <row r="6" spans="1:12" ht="19.95" customHeight="1" x14ac:dyDescent="0.3">
      <c r="A6" s="138" t="s">
        <v>0</v>
      </c>
      <c r="B6" s="139" t="s">
        <v>1</v>
      </c>
      <c r="C6" s="69" t="s">
        <v>2</v>
      </c>
      <c r="D6" s="139" t="s">
        <v>3</v>
      </c>
      <c r="E6" s="139"/>
      <c r="F6" s="139"/>
      <c r="G6" s="139"/>
      <c r="H6" s="139"/>
      <c r="I6" s="140" t="s">
        <v>10</v>
      </c>
      <c r="J6" s="131" t="s">
        <v>11</v>
      </c>
    </row>
    <row r="7" spans="1:12" ht="19.95" customHeight="1" x14ac:dyDescent="0.3">
      <c r="A7" s="138"/>
      <c r="B7" s="139"/>
      <c r="C7" s="69"/>
      <c r="D7" s="139" t="s">
        <v>4</v>
      </c>
      <c r="E7" s="139" t="s">
        <v>5</v>
      </c>
      <c r="F7" s="139"/>
      <c r="G7" s="139"/>
      <c r="H7" s="139"/>
      <c r="I7" s="141"/>
      <c r="J7" s="132"/>
    </row>
    <row r="8" spans="1:12" ht="19.95" customHeight="1" x14ac:dyDescent="0.3">
      <c r="A8" s="138"/>
      <c r="B8" s="139"/>
      <c r="C8" s="69"/>
      <c r="D8" s="139"/>
      <c r="E8" s="3" t="s">
        <v>6</v>
      </c>
      <c r="F8" s="3" t="s">
        <v>7</v>
      </c>
      <c r="G8" s="3" t="s">
        <v>8</v>
      </c>
      <c r="H8" s="3" t="s">
        <v>9</v>
      </c>
      <c r="I8" s="142"/>
      <c r="J8" s="143"/>
    </row>
    <row r="9" spans="1:12" ht="19.95" customHeight="1" x14ac:dyDescent="0.3">
      <c r="A9" s="4">
        <v>1</v>
      </c>
      <c r="B9" s="3">
        <v>2</v>
      </c>
      <c r="C9" s="3">
        <v>3</v>
      </c>
      <c r="D9" s="3">
        <v>4</v>
      </c>
      <c r="E9" s="3">
        <v>5</v>
      </c>
      <c r="F9" s="3">
        <v>6</v>
      </c>
      <c r="G9" s="3">
        <v>7</v>
      </c>
      <c r="H9" s="3">
        <v>8</v>
      </c>
      <c r="I9" s="3">
        <v>9</v>
      </c>
      <c r="J9" s="5">
        <v>10</v>
      </c>
    </row>
    <row r="10" spans="1:12" ht="30" customHeight="1" x14ac:dyDescent="0.3">
      <c r="A10" s="144" t="s">
        <v>148</v>
      </c>
      <c r="B10" s="145"/>
      <c r="C10" s="145"/>
      <c r="D10" s="145"/>
      <c r="E10" s="145"/>
      <c r="F10" s="145"/>
      <c r="G10" s="145"/>
      <c r="H10" s="145"/>
      <c r="I10" s="145"/>
      <c r="J10" s="146"/>
    </row>
    <row r="11" spans="1:12" ht="30" customHeight="1" x14ac:dyDescent="0.3">
      <c r="A11" s="95" t="s">
        <v>12</v>
      </c>
      <c r="B11" s="107" t="s">
        <v>97</v>
      </c>
      <c r="C11" s="3">
        <v>2018</v>
      </c>
      <c r="D11" s="6">
        <f>SUM(E11:H11)</f>
        <v>196404.9</v>
      </c>
      <c r="E11" s="6"/>
      <c r="F11" s="62">
        <v>101983</v>
      </c>
      <c r="G11" s="62">
        <v>63135.6</v>
      </c>
      <c r="H11" s="62">
        <v>31286.3</v>
      </c>
      <c r="I11" s="69" t="s">
        <v>29</v>
      </c>
      <c r="J11" s="131"/>
    </row>
    <row r="12" spans="1:12" ht="30" customHeight="1" x14ac:dyDescent="0.3">
      <c r="A12" s="95"/>
      <c r="B12" s="69"/>
      <c r="C12" s="3">
        <v>2019</v>
      </c>
      <c r="D12" s="6">
        <f t="shared" ref="D12:D13" si="0">SUM(E12:H12)</f>
        <v>196141.9</v>
      </c>
      <c r="E12" s="6"/>
      <c r="F12" s="6">
        <v>101996.2</v>
      </c>
      <c r="G12" s="6">
        <v>59535.7</v>
      </c>
      <c r="H12" s="6">
        <v>34610</v>
      </c>
      <c r="I12" s="69"/>
      <c r="J12" s="132"/>
    </row>
    <row r="13" spans="1:12" ht="30" customHeight="1" thickBot="1" x14ac:dyDescent="0.35">
      <c r="A13" s="96"/>
      <c r="B13" s="70"/>
      <c r="C13" s="7">
        <v>2020</v>
      </c>
      <c r="D13" s="8">
        <f t="shared" si="0"/>
        <v>198360.2</v>
      </c>
      <c r="E13" s="8"/>
      <c r="F13" s="6">
        <v>102874.9</v>
      </c>
      <c r="G13" s="6">
        <v>60875.3</v>
      </c>
      <c r="H13" s="6">
        <v>34610</v>
      </c>
      <c r="I13" s="69"/>
      <c r="J13" s="132"/>
    </row>
    <row r="14" spans="1:12" ht="30" customHeight="1" thickBot="1" x14ac:dyDescent="0.35">
      <c r="A14" s="72" t="s">
        <v>13</v>
      </c>
      <c r="B14" s="73"/>
      <c r="C14" s="9" t="s">
        <v>69</v>
      </c>
      <c r="D14" s="10">
        <f>SUM(D11:D13)</f>
        <v>590907</v>
      </c>
      <c r="E14" s="11">
        <f t="shared" ref="E14" si="1">SUM(E11:E13)</f>
        <v>0</v>
      </c>
      <c r="F14" s="10">
        <f>SUM(F11:F13)</f>
        <v>306854.09999999998</v>
      </c>
      <c r="G14" s="10">
        <f t="shared" ref="G14:H14" si="2">SUM(G11:G13)</f>
        <v>183546.59999999998</v>
      </c>
      <c r="H14" s="12">
        <f t="shared" si="2"/>
        <v>100506.3</v>
      </c>
      <c r="I14" s="71"/>
      <c r="J14" s="132"/>
      <c r="L14"/>
    </row>
    <row r="15" spans="1:12" ht="30" customHeight="1" x14ac:dyDescent="0.3">
      <c r="A15" s="94" t="s">
        <v>14</v>
      </c>
      <c r="B15" s="68" t="s">
        <v>98</v>
      </c>
      <c r="C15" s="13">
        <v>2018</v>
      </c>
      <c r="D15" s="14">
        <f>SUM(E15:H15)</f>
        <v>431894.60000000003</v>
      </c>
      <c r="E15" s="14"/>
      <c r="F15" s="63">
        <v>356209.5</v>
      </c>
      <c r="G15" s="63">
        <v>64518.9</v>
      </c>
      <c r="H15" s="63">
        <v>11166.2</v>
      </c>
      <c r="I15" s="69" t="s">
        <v>29</v>
      </c>
      <c r="J15" s="132"/>
      <c r="K15" s="15"/>
    </row>
    <row r="16" spans="1:12" ht="30" customHeight="1" x14ac:dyDescent="0.3">
      <c r="A16" s="95"/>
      <c r="B16" s="69"/>
      <c r="C16" s="3">
        <v>2019</v>
      </c>
      <c r="D16" s="6">
        <f t="shared" ref="D16:D17" si="3">SUM(E16:H16)</f>
        <v>409051.6</v>
      </c>
      <c r="E16" s="6"/>
      <c r="F16" s="6">
        <v>346635.3</v>
      </c>
      <c r="G16" s="14">
        <v>56402.7</v>
      </c>
      <c r="H16" s="14">
        <v>6013.6</v>
      </c>
      <c r="I16" s="69"/>
      <c r="J16" s="132"/>
      <c r="K16" s="15"/>
    </row>
    <row r="17" spans="1:12" ht="30" customHeight="1" thickBot="1" x14ac:dyDescent="0.35">
      <c r="A17" s="96"/>
      <c r="B17" s="70"/>
      <c r="C17" s="7">
        <v>2020</v>
      </c>
      <c r="D17" s="8">
        <f t="shared" si="3"/>
        <v>418331.6</v>
      </c>
      <c r="E17" s="8"/>
      <c r="F17" s="8">
        <v>353030.1</v>
      </c>
      <c r="G17" s="14">
        <v>59287.9</v>
      </c>
      <c r="H17" s="14">
        <v>6013.6</v>
      </c>
      <c r="I17" s="69"/>
      <c r="J17" s="132"/>
      <c r="K17" s="15"/>
    </row>
    <row r="18" spans="1:12" ht="30" customHeight="1" thickBot="1" x14ac:dyDescent="0.35">
      <c r="A18" s="72" t="s">
        <v>13</v>
      </c>
      <c r="B18" s="73"/>
      <c r="C18" s="9" t="s">
        <v>69</v>
      </c>
      <c r="D18" s="10">
        <f>SUM(D15:D17)</f>
        <v>1259277.7999999998</v>
      </c>
      <c r="E18" s="11">
        <f t="shared" ref="E18" si="4">SUM(E15:E17)</f>
        <v>0</v>
      </c>
      <c r="F18" s="10">
        <f>SUM(F15:F17)</f>
        <v>1055874.8999999999</v>
      </c>
      <c r="G18" s="10">
        <f t="shared" ref="G18:H18" si="5">SUM(G15:G17)</f>
        <v>180209.5</v>
      </c>
      <c r="H18" s="12">
        <f t="shared" si="5"/>
        <v>23193.4</v>
      </c>
      <c r="I18" s="71"/>
      <c r="J18" s="132"/>
    </row>
    <row r="19" spans="1:12" ht="30" customHeight="1" x14ac:dyDescent="0.3">
      <c r="A19" s="94" t="s">
        <v>15</v>
      </c>
      <c r="B19" s="68" t="s">
        <v>99</v>
      </c>
      <c r="C19" s="13">
        <v>2018</v>
      </c>
      <c r="D19" s="14">
        <f>SUM(E19:H19)</f>
        <v>29161.699999999997</v>
      </c>
      <c r="E19" s="14"/>
      <c r="F19" s="63">
        <v>39.6</v>
      </c>
      <c r="G19" s="63">
        <v>27382.1</v>
      </c>
      <c r="H19" s="63">
        <v>1740</v>
      </c>
      <c r="I19" s="69" t="s">
        <v>29</v>
      </c>
      <c r="J19" s="132"/>
    </row>
    <row r="20" spans="1:12" ht="30" customHeight="1" x14ac:dyDescent="0.3">
      <c r="A20" s="95"/>
      <c r="B20" s="69"/>
      <c r="C20" s="3">
        <v>2019</v>
      </c>
      <c r="D20" s="6">
        <f t="shared" ref="D20:D21" si="6">SUM(E20:H20)</f>
        <v>31237</v>
      </c>
      <c r="E20" s="6"/>
      <c r="F20" s="6"/>
      <c r="G20" s="14">
        <v>29502</v>
      </c>
      <c r="H20" s="14">
        <v>1735</v>
      </c>
      <c r="I20" s="69"/>
      <c r="J20" s="132"/>
    </row>
    <row r="21" spans="1:12" ht="30" customHeight="1" thickBot="1" x14ac:dyDescent="0.35">
      <c r="A21" s="96"/>
      <c r="B21" s="70"/>
      <c r="C21" s="7">
        <v>2020</v>
      </c>
      <c r="D21" s="8">
        <f t="shared" si="6"/>
        <v>31515.1</v>
      </c>
      <c r="E21" s="8"/>
      <c r="F21" s="8"/>
      <c r="G21" s="14">
        <v>29780.1</v>
      </c>
      <c r="H21" s="14">
        <v>1735</v>
      </c>
      <c r="I21" s="69"/>
      <c r="J21" s="132"/>
    </row>
    <row r="22" spans="1:12" ht="30" customHeight="1" thickBot="1" x14ac:dyDescent="0.35">
      <c r="A22" s="72" t="s">
        <v>13</v>
      </c>
      <c r="B22" s="73"/>
      <c r="C22" s="9" t="s">
        <v>69</v>
      </c>
      <c r="D22" s="10">
        <f>SUM(D19:D21)</f>
        <v>91913.799999999988</v>
      </c>
      <c r="E22" s="11">
        <f t="shared" ref="E22" si="7">SUM(E19:E21)</f>
        <v>0</v>
      </c>
      <c r="F22" s="11">
        <f>SUM(F19:F21)</f>
        <v>39.6</v>
      </c>
      <c r="G22" s="10">
        <f t="shared" ref="G22:H22" si="8">SUM(G19:G21)</f>
        <v>86664.2</v>
      </c>
      <c r="H22" s="16">
        <f t="shared" si="8"/>
        <v>5210</v>
      </c>
      <c r="I22" s="71"/>
      <c r="J22" s="132"/>
    </row>
    <row r="23" spans="1:12" ht="37.5" customHeight="1" x14ac:dyDescent="0.3">
      <c r="A23" s="94" t="s">
        <v>16</v>
      </c>
      <c r="B23" s="68" t="s">
        <v>100</v>
      </c>
      <c r="C23" s="13">
        <v>2018</v>
      </c>
      <c r="D23" s="14">
        <f>SUM(E23:H23)</f>
        <v>23526.799999999999</v>
      </c>
      <c r="E23" s="14"/>
      <c r="F23" s="64">
        <v>29.3</v>
      </c>
      <c r="G23" s="64">
        <v>23497.5</v>
      </c>
      <c r="H23" s="14"/>
      <c r="I23" s="69" t="s">
        <v>29</v>
      </c>
      <c r="J23" s="132"/>
    </row>
    <row r="24" spans="1:12" ht="37.5" customHeight="1" x14ac:dyDescent="0.3">
      <c r="A24" s="95"/>
      <c r="B24" s="69"/>
      <c r="C24" s="3">
        <v>2019</v>
      </c>
      <c r="D24" s="6">
        <f t="shared" ref="D24:D25" si="9">SUM(E24:H24)</f>
        <v>12191.2</v>
      </c>
      <c r="E24" s="6"/>
      <c r="F24" s="6"/>
      <c r="G24" s="14">
        <v>12191.2</v>
      </c>
      <c r="H24" s="6"/>
      <c r="I24" s="69"/>
      <c r="J24" s="132"/>
      <c r="K24" s="15"/>
      <c r="L24" s="17"/>
    </row>
    <row r="25" spans="1:12" ht="37.200000000000003" customHeight="1" thickBot="1" x14ac:dyDescent="0.35">
      <c r="A25" s="96"/>
      <c r="B25" s="70"/>
      <c r="C25" s="7">
        <v>2020</v>
      </c>
      <c r="D25" s="8">
        <f t="shared" si="9"/>
        <v>24519.3</v>
      </c>
      <c r="E25" s="8"/>
      <c r="F25" s="8"/>
      <c r="G25" s="14">
        <v>24519.3</v>
      </c>
      <c r="H25" s="8"/>
      <c r="I25" s="69"/>
      <c r="J25" s="132"/>
      <c r="K25" s="15"/>
      <c r="L25" s="17"/>
    </row>
    <row r="26" spans="1:12" ht="37.5" customHeight="1" thickBot="1" x14ac:dyDescent="0.35">
      <c r="A26" s="147" t="s">
        <v>13</v>
      </c>
      <c r="B26" s="148"/>
      <c r="C26" s="18" t="s">
        <v>69</v>
      </c>
      <c r="D26" s="19">
        <f>SUM(D23:D25)</f>
        <v>60237.3</v>
      </c>
      <c r="E26" s="20">
        <f t="shared" ref="E26" si="10">SUM(E23:E25)</f>
        <v>0</v>
      </c>
      <c r="F26" s="20">
        <f>SUM(F23:F25)</f>
        <v>29.3</v>
      </c>
      <c r="G26" s="20">
        <f t="shared" ref="G26:H26" si="11">SUM(G23:G25)</f>
        <v>60208</v>
      </c>
      <c r="H26" s="21">
        <f t="shared" si="11"/>
        <v>0</v>
      </c>
      <c r="I26" s="134"/>
      <c r="J26" s="133"/>
    </row>
    <row r="27" spans="1:12" ht="35.4" customHeight="1" thickTop="1" thickBot="1" x14ac:dyDescent="0.35">
      <c r="A27" s="75" t="s">
        <v>17</v>
      </c>
      <c r="B27" s="75"/>
      <c r="C27" s="75"/>
      <c r="D27" s="22">
        <f>D26+D22+D18+D14</f>
        <v>2002335.9</v>
      </c>
      <c r="E27" s="22">
        <f t="shared" ref="E27:H27" si="12">E26+E22+E18+E14</f>
        <v>0</v>
      </c>
      <c r="F27" s="22">
        <f t="shared" si="12"/>
        <v>1362797.9</v>
      </c>
      <c r="G27" s="22">
        <f t="shared" si="12"/>
        <v>510628.3</v>
      </c>
      <c r="H27" s="22">
        <f t="shared" si="12"/>
        <v>128909.70000000001</v>
      </c>
      <c r="I27" s="76"/>
      <c r="J27" s="77"/>
    </row>
    <row r="28" spans="1:12" ht="35.4" customHeight="1" thickTop="1" thickBot="1" x14ac:dyDescent="0.35">
      <c r="A28" s="97" t="s">
        <v>27</v>
      </c>
      <c r="B28" s="97"/>
      <c r="C28" s="23">
        <v>2018</v>
      </c>
      <c r="D28" s="22">
        <f>D23+D19+D15+D11</f>
        <v>680988</v>
      </c>
      <c r="E28" s="22">
        <f t="shared" ref="E28:H28" si="13">E23+E19+E15+E11</f>
        <v>0</v>
      </c>
      <c r="F28" s="22">
        <f t="shared" si="13"/>
        <v>458261.4</v>
      </c>
      <c r="G28" s="22">
        <f>G23+G19+G15+G11</f>
        <v>178534.1</v>
      </c>
      <c r="H28" s="22">
        <f t="shared" si="13"/>
        <v>44192.5</v>
      </c>
      <c r="I28" s="78"/>
      <c r="J28" s="79"/>
    </row>
    <row r="29" spans="1:12" ht="35.4" customHeight="1" thickTop="1" thickBot="1" x14ac:dyDescent="0.35">
      <c r="A29" s="97"/>
      <c r="B29" s="97"/>
      <c r="C29" s="23">
        <v>2019</v>
      </c>
      <c r="D29" s="22">
        <f>D24+D20+D16+D12+0.1</f>
        <v>648621.79999999993</v>
      </c>
      <c r="E29" s="22">
        <f t="shared" ref="D29:H30" si="14">E24+E20+E16+E12</f>
        <v>0</v>
      </c>
      <c r="F29" s="22">
        <f t="shared" si="14"/>
        <v>448631.5</v>
      </c>
      <c r="G29" s="22">
        <f>G24+G20+G16+G12+0.1</f>
        <v>157631.69999999998</v>
      </c>
      <c r="H29" s="22">
        <f t="shared" si="14"/>
        <v>42358.6</v>
      </c>
      <c r="I29" s="78"/>
      <c r="J29" s="79"/>
    </row>
    <row r="30" spans="1:12" ht="35.4" customHeight="1" thickTop="1" thickBot="1" x14ac:dyDescent="0.35">
      <c r="A30" s="97"/>
      <c r="B30" s="97"/>
      <c r="C30" s="23">
        <v>2020</v>
      </c>
      <c r="D30" s="22">
        <f>D25+D21+D17+D13-0.1</f>
        <v>672726.1</v>
      </c>
      <c r="E30" s="22">
        <f t="shared" si="14"/>
        <v>0</v>
      </c>
      <c r="F30" s="22">
        <f t="shared" si="14"/>
        <v>455905</v>
      </c>
      <c r="G30" s="22">
        <f>G25+G21+G17+G13-0.1</f>
        <v>174462.49999999997</v>
      </c>
      <c r="H30" s="22">
        <f t="shared" si="14"/>
        <v>42358.6</v>
      </c>
      <c r="I30" s="80"/>
      <c r="J30" s="81"/>
    </row>
    <row r="31" spans="1:12" ht="37.950000000000003" customHeight="1" thickTop="1" x14ac:dyDescent="0.3">
      <c r="A31" s="91" t="s">
        <v>149</v>
      </c>
      <c r="B31" s="92"/>
      <c r="C31" s="92"/>
      <c r="D31" s="92"/>
      <c r="E31" s="92"/>
      <c r="F31" s="92"/>
      <c r="G31" s="92"/>
      <c r="H31" s="92"/>
      <c r="I31" s="92"/>
      <c r="J31" s="93"/>
    </row>
    <row r="32" spans="1:12" ht="44.4" customHeight="1" x14ac:dyDescent="0.3">
      <c r="A32" s="95" t="s">
        <v>12</v>
      </c>
      <c r="B32" s="107" t="s">
        <v>101</v>
      </c>
      <c r="C32" s="3">
        <v>2018</v>
      </c>
      <c r="D32" s="6">
        <f>SUM(E32:H32)</f>
        <v>32094.699999999997</v>
      </c>
      <c r="E32" s="6">
        <f>E36+E44+E40+E48+E52+E60+E56</f>
        <v>5354.6</v>
      </c>
      <c r="F32" s="6">
        <f t="shared" ref="F32:H32" si="15">F36+F44+F40+F48+F52+F60+F56</f>
        <v>15979.699999999999</v>
      </c>
      <c r="G32" s="6">
        <f>G36+G44+G40+G48+G52+G60+G56</f>
        <v>10760.4</v>
      </c>
      <c r="H32" s="6">
        <f t="shared" si="15"/>
        <v>0</v>
      </c>
      <c r="I32" s="107" t="s">
        <v>18</v>
      </c>
      <c r="J32" s="99"/>
    </row>
    <row r="33" spans="1:14" ht="44.4" customHeight="1" x14ac:dyDescent="0.3">
      <c r="A33" s="95"/>
      <c r="B33" s="69"/>
      <c r="C33" s="3">
        <v>2019</v>
      </c>
      <c r="D33" s="6">
        <f>SUM(E33:H33)</f>
        <v>250631.2</v>
      </c>
      <c r="E33" s="6">
        <f t="shared" ref="E33:H33" si="16">E37+E45+E41+E49+E53+E61+E57</f>
        <v>129460.8</v>
      </c>
      <c r="F33" s="6">
        <f t="shared" si="16"/>
        <v>83205.8</v>
      </c>
      <c r="G33" s="6">
        <f t="shared" si="16"/>
        <v>37964.6</v>
      </c>
      <c r="H33" s="6">
        <f t="shared" si="16"/>
        <v>0</v>
      </c>
      <c r="I33" s="69"/>
      <c r="J33" s="99"/>
    </row>
    <row r="34" spans="1:14" ht="44.4" customHeight="1" thickBot="1" x14ac:dyDescent="0.35">
      <c r="A34" s="96"/>
      <c r="B34" s="70"/>
      <c r="C34" s="7">
        <v>2020</v>
      </c>
      <c r="D34" s="8">
        <f t="shared" ref="D34:D35" si="17">SUM(E34:H34)</f>
        <v>241207.8</v>
      </c>
      <c r="E34" s="6">
        <f t="shared" ref="E34:H34" si="18">E38+E46+E42+E50+E54+E62+E58</f>
        <v>207438.7</v>
      </c>
      <c r="F34" s="6">
        <f t="shared" si="18"/>
        <v>27008.3</v>
      </c>
      <c r="G34" s="6">
        <f t="shared" si="18"/>
        <v>6760.8</v>
      </c>
      <c r="H34" s="6">
        <f t="shared" si="18"/>
        <v>0</v>
      </c>
      <c r="I34" s="69"/>
      <c r="J34" s="99"/>
    </row>
    <row r="35" spans="1:14" ht="44.4" customHeight="1" thickBot="1" x14ac:dyDescent="0.35">
      <c r="A35" s="72" t="s">
        <v>13</v>
      </c>
      <c r="B35" s="73"/>
      <c r="C35" s="9" t="s">
        <v>69</v>
      </c>
      <c r="D35" s="10">
        <f t="shared" si="17"/>
        <v>523933.69999999995</v>
      </c>
      <c r="E35" s="10">
        <f t="shared" ref="E35:F35" si="19">SUM(E32:E34)</f>
        <v>342254.1</v>
      </c>
      <c r="F35" s="10">
        <f t="shared" si="19"/>
        <v>126193.8</v>
      </c>
      <c r="G35" s="10">
        <f>SUM(G32:G34)</f>
        <v>55485.8</v>
      </c>
      <c r="H35" s="12">
        <f t="shared" ref="H35" si="20">SUM(H32:H34)</f>
        <v>0</v>
      </c>
      <c r="I35" s="71"/>
      <c r="J35" s="99"/>
    </row>
    <row r="36" spans="1:14" ht="29.25" customHeight="1" x14ac:dyDescent="0.3">
      <c r="A36" s="106" t="s">
        <v>102</v>
      </c>
      <c r="B36" s="107" t="s">
        <v>164</v>
      </c>
      <c r="C36" s="13">
        <v>2018</v>
      </c>
      <c r="D36" s="14">
        <f>SUM(E36:H36)</f>
        <v>0</v>
      </c>
      <c r="E36" s="14"/>
      <c r="F36" s="14"/>
      <c r="G36" s="14"/>
      <c r="H36" s="14"/>
      <c r="I36" s="107" t="s">
        <v>163</v>
      </c>
      <c r="J36" s="99"/>
    </row>
    <row r="37" spans="1:14" ht="29.25" customHeight="1" x14ac:dyDescent="0.3">
      <c r="A37" s="66"/>
      <c r="B37" s="69"/>
      <c r="C37" s="3">
        <v>2019</v>
      </c>
      <c r="D37" s="6">
        <f>SUM(E37:H37)</f>
        <v>144309.5</v>
      </c>
      <c r="E37" s="6">
        <v>124106.2</v>
      </c>
      <c r="F37" s="14">
        <v>16158.5</v>
      </c>
      <c r="G37" s="14">
        <v>4044.8</v>
      </c>
      <c r="H37" s="6"/>
      <c r="I37" s="69"/>
      <c r="J37" s="99"/>
    </row>
    <row r="38" spans="1:14" ht="29.25" customHeight="1" thickBot="1" x14ac:dyDescent="0.35">
      <c r="A38" s="67"/>
      <c r="B38" s="70"/>
      <c r="C38" s="7">
        <v>2020</v>
      </c>
      <c r="D38" s="8">
        <f>SUM(E38:H38)</f>
        <v>241207.8</v>
      </c>
      <c r="E38" s="8">
        <v>207438.7</v>
      </c>
      <c r="F38" s="8">
        <v>27008.3</v>
      </c>
      <c r="G38" s="8">
        <v>6760.8</v>
      </c>
      <c r="H38" s="8"/>
      <c r="I38" s="69"/>
      <c r="J38" s="99"/>
      <c r="M38" s="50"/>
      <c r="N38" s="50"/>
    </row>
    <row r="39" spans="1:14" ht="23.25" customHeight="1" thickBot="1" x14ac:dyDescent="0.35">
      <c r="A39" s="72" t="s">
        <v>13</v>
      </c>
      <c r="B39" s="73"/>
      <c r="C39" s="9" t="s">
        <v>69</v>
      </c>
      <c r="D39" s="10">
        <f t="shared" ref="D39:E39" si="21">SUM(D36:D38)</f>
        <v>385517.3</v>
      </c>
      <c r="E39" s="10">
        <f t="shared" si="21"/>
        <v>331544.90000000002</v>
      </c>
      <c r="F39" s="10">
        <f>SUM(F36:F38)</f>
        <v>43166.8</v>
      </c>
      <c r="G39" s="10">
        <f>SUM(G36:G38)</f>
        <v>10805.6</v>
      </c>
      <c r="H39" s="12">
        <f t="shared" ref="H39" si="22">SUM(I39:L39)</f>
        <v>0</v>
      </c>
      <c r="I39" s="71"/>
      <c r="J39" s="99"/>
    </row>
    <row r="40" spans="1:14" ht="30" customHeight="1" x14ac:dyDescent="0.3">
      <c r="A40" s="119" t="s">
        <v>103</v>
      </c>
      <c r="B40" s="122" t="s">
        <v>167</v>
      </c>
      <c r="C40" s="13">
        <v>2018</v>
      </c>
      <c r="D40" s="14">
        <f>SUM(E40:H40)</f>
        <v>6435.7000000000007</v>
      </c>
      <c r="E40" s="64">
        <v>5354.6</v>
      </c>
      <c r="F40" s="64">
        <v>697.3</v>
      </c>
      <c r="G40" s="64">
        <v>383.8</v>
      </c>
      <c r="H40" s="14"/>
      <c r="I40" s="128" t="s">
        <v>162</v>
      </c>
      <c r="J40" s="103"/>
    </row>
    <row r="41" spans="1:14" ht="30" customHeight="1" x14ac:dyDescent="0.3">
      <c r="A41" s="120"/>
      <c r="B41" s="123"/>
      <c r="C41" s="3">
        <v>2019</v>
      </c>
      <c r="D41" s="6">
        <f>SUM(E41:H41)</f>
        <v>26214.6</v>
      </c>
      <c r="E41" s="14">
        <v>5354.6</v>
      </c>
      <c r="F41" s="14">
        <v>16688</v>
      </c>
      <c r="G41" s="14">
        <v>4172</v>
      </c>
      <c r="H41" s="6"/>
      <c r="I41" s="129"/>
      <c r="J41" s="104"/>
    </row>
    <row r="42" spans="1:14" ht="30" customHeight="1" thickBot="1" x14ac:dyDescent="0.35">
      <c r="A42" s="121"/>
      <c r="B42" s="124"/>
      <c r="C42" s="7">
        <v>2020</v>
      </c>
      <c r="D42" s="8">
        <f>SUM(E42:H42)</f>
        <v>0</v>
      </c>
      <c r="E42" s="8"/>
      <c r="F42" s="8"/>
      <c r="G42" s="8"/>
      <c r="H42" s="8"/>
      <c r="I42" s="129"/>
      <c r="J42" s="104"/>
    </row>
    <row r="43" spans="1:14" ht="26.4" customHeight="1" thickBot="1" x14ac:dyDescent="0.35">
      <c r="A43" s="126" t="s">
        <v>13</v>
      </c>
      <c r="B43" s="127"/>
      <c r="C43" s="9" t="s">
        <v>69</v>
      </c>
      <c r="D43" s="10">
        <f t="shared" ref="D43:E43" si="23">SUM(D40:D42)</f>
        <v>32650.3</v>
      </c>
      <c r="E43" s="10">
        <f t="shared" si="23"/>
        <v>10709.2</v>
      </c>
      <c r="F43" s="10">
        <f>SUM(F40:F42)</f>
        <v>17385.3</v>
      </c>
      <c r="G43" s="10">
        <f>SUM(G40:G42)</f>
        <v>4555.8</v>
      </c>
      <c r="H43" s="12">
        <f t="shared" ref="H43" si="24">SUM(I43:L43)</f>
        <v>0</v>
      </c>
      <c r="I43" s="130"/>
      <c r="J43" s="105"/>
    </row>
    <row r="44" spans="1:14" ht="26.4" customHeight="1" x14ac:dyDescent="0.3">
      <c r="A44" s="119" t="s">
        <v>104</v>
      </c>
      <c r="B44" s="122" t="s">
        <v>165</v>
      </c>
      <c r="C44" s="13">
        <v>2018</v>
      </c>
      <c r="D44" s="14">
        <f>SUM(E44:H44)</f>
        <v>1587.8</v>
      </c>
      <c r="E44" s="14"/>
      <c r="F44" s="14"/>
      <c r="G44" s="14">
        <v>1587.8</v>
      </c>
      <c r="H44" s="14"/>
      <c r="I44" s="70" t="s">
        <v>18</v>
      </c>
      <c r="J44" s="103"/>
    </row>
    <row r="45" spans="1:14" ht="26.4" customHeight="1" x14ac:dyDescent="0.3">
      <c r="A45" s="120"/>
      <c r="B45" s="123"/>
      <c r="C45" s="3">
        <v>2019</v>
      </c>
      <c r="D45" s="6">
        <f>SUM(E45:H45)</f>
        <v>0</v>
      </c>
      <c r="E45" s="6"/>
      <c r="F45" s="6"/>
      <c r="G45" s="6">
        <v>0</v>
      </c>
      <c r="H45" s="6"/>
      <c r="I45" s="125"/>
      <c r="J45" s="104"/>
    </row>
    <row r="46" spans="1:14" ht="26.4" customHeight="1" thickBot="1" x14ac:dyDescent="0.35">
      <c r="A46" s="121"/>
      <c r="B46" s="124"/>
      <c r="C46" s="7">
        <v>2020</v>
      </c>
      <c r="D46" s="8">
        <f>SUM(E46:H46)</f>
        <v>0</v>
      </c>
      <c r="E46" s="8"/>
      <c r="F46" s="8"/>
      <c r="G46" s="8"/>
      <c r="H46" s="8"/>
      <c r="I46" s="116"/>
      <c r="J46" s="105"/>
    </row>
    <row r="47" spans="1:14" ht="26.4" customHeight="1" thickBot="1" x14ac:dyDescent="0.35">
      <c r="A47" s="126" t="s">
        <v>13</v>
      </c>
      <c r="B47" s="127"/>
      <c r="C47" s="9" t="s">
        <v>69</v>
      </c>
      <c r="D47" s="10">
        <f t="shared" ref="D47:E47" si="25">SUM(D44:D46)</f>
        <v>1587.8</v>
      </c>
      <c r="E47" s="10">
        <f t="shared" si="25"/>
        <v>0</v>
      </c>
      <c r="F47" s="10">
        <f>SUM(F44:F46)</f>
        <v>0</v>
      </c>
      <c r="G47" s="10">
        <f>SUM(G44:G46)</f>
        <v>1587.8</v>
      </c>
      <c r="H47" s="12">
        <f t="shared" ref="H47" si="26">SUM(I47:L47)</f>
        <v>0</v>
      </c>
      <c r="I47" s="46"/>
      <c r="J47" s="44"/>
    </row>
    <row r="48" spans="1:14" ht="22.95" customHeight="1" x14ac:dyDescent="0.3">
      <c r="A48" s="119" t="s">
        <v>105</v>
      </c>
      <c r="B48" s="122" t="s">
        <v>153</v>
      </c>
      <c r="C48" s="13">
        <v>2018</v>
      </c>
      <c r="D48" s="14">
        <f>SUM(E48:H48)</f>
        <v>51.3</v>
      </c>
      <c r="E48" s="14"/>
      <c r="F48" s="14"/>
      <c r="G48" s="64">
        <v>51.3</v>
      </c>
      <c r="H48" s="14"/>
      <c r="I48" s="70" t="s">
        <v>18</v>
      </c>
      <c r="J48" s="103"/>
    </row>
    <row r="49" spans="1:10" ht="22.95" customHeight="1" x14ac:dyDescent="0.3">
      <c r="A49" s="120"/>
      <c r="B49" s="123"/>
      <c r="C49" s="3">
        <v>2019</v>
      </c>
      <c r="D49" s="6">
        <f>SUM(E49:H49)</f>
        <v>0</v>
      </c>
      <c r="E49" s="6"/>
      <c r="F49" s="6"/>
      <c r="G49" s="6"/>
      <c r="H49" s="6"/>
      <c r="I49" s="125"/>
      <c r="J49" s="104"/>
    </row>
    <row r="50" spans="1:10" ht="22.95" customHeight="1" thickBot="1" x14ac:dyDescent="0.35">
      <c r="A50" s="121"/>
      <c r="B50" s="124"/>
      <c r="C50" s="7">
        <v>2020</v>
      </c>
      <c r="D50" s="8">
        <f>SUM(E50:H50)</f>
        <v>0</v>
      </c>
      <c r="E50" s="8"/>
      <c r="F50" s="8"/>
      <c r="G50" s="8"/>
      <c r="H50" s="8"/>
      <c r="I50" s="116"/>
      <c r="J50" s="105"/>
    </row>
    <row r="51" spans="1:10" ht="22.95" customHeight="1" thickBot="1" x14ac:dyDescent="0.35">
      <c r="A51" s="126" t="s">
        <v>13</v>
      </c>
      <c r="B51" s="127"/>
      <c r="C51" s="9" t="s">
        <v>69</v>
      </c>
      <c r="D51" s="10">
        <f t="shared" ref="D51:E51" si="27">SUM(D48:D50)</f>
        <v>51.3</v>
      </c>
      <c r="E51" s="10">
        <f t="shared" si="27"/>
        <v>0</v>
      </c>
      <c r="F51" s="10">
        <f>SUM(F48:F50)</f>
        <v>0</v>
      </c>
      <c r="G51" s="10">
        <f>SUM(G48:G50)</f>
        <v>51.3</v>
      </c>
      <c r="H51" s="12">
        <f t="shared" ref="H51" si="28">SUM(I51:L51)</f>
        <v>0</v>
      </c>
      <c r="I51" s="46"/>
      <c r="J51" s="44"/>
    </row>
    <row r="52" spans="1:10" ht="26.4" customHeight="1" x14ac:dyDescent="0.3">
      <c r="A52" s="119" t="s">
        <v>114</v>
      </c>
      <c r="B52" s="122" t="s">
        <v>157</v>
      </c>
      <c r="C52" s="13">
        <v>2018</v>
      </c>
      <c r="D52" s="14">
        <f>SUM(E52:H52)</f>
        <v>17193.5</v>
      </c>
      <c r="E52" s="14"/>
      <c r="F52" s="14">
        <v>15282.4</v>
      </c>
      <c r="G52" s="14">
        <v>1911.1</v>
      </c>
      <c r="H52" s="14"/>
      <c r="I52" s="70" t="s">
        <v>18</v>
      </c>
      <c r="J52" s="103"/>
    </row>
    <row r="53" spans="1:10" ht="26.4" customHeight="1" x14ac:dyDescent="0.3">
      <c r="A53" s="120"/>
      <c r="B53" s="123"/>
      <c r="C53" s="3">
        <v>2019</v>
      </c>
      <c r="D53" s="6">
        <f>SUM(E53:H53)</f>
        <v>80107.100000000006</v>
      </c>
      <c r="E53" s="6"/>
      <c r="F53" s="6">
        <v>50359.3</v>
      </c>
      <c r="G53" s="6">
        <v>29747.8</v>
      </c>
      <c r="H53" s="6"/>
      <c r="I53" s="125"/>
      <c r="J53" s="104"/>
    </row>
    <row r="54" spans="1:10" ht="26.4" customHeight="1" thickBot="1" x14ac:dyDescent="0.35">
      <c r="A54" s="121"/>
      <c r="B54" s="124"/>
      <c r="C54" s="7">
        <v>2020</v>
      </c>
      <c r="D54" s="8">
        <f>SUM(E54:H54)</f>
        <v>0</v>
      </c>
      <c r="E54" s="8"/>
      <c r="F54" s="8"/>
      <c r="G54" s="8"/>
      <c r="H54" s="8"/>
      <c r="I54" s="116"/>
      <c r="J54" s="105"/>
    </row>
    <row r="55" spans="1:10" ht="26.4" customHeight="1" thickBot="1" x14ac:dyDescent="0.35">
      <c r="A55" s="126" t="s">
        <v>13</v>
      </c>
      <c r="B55" s="127"/>
      <c r="C55" s="9" t="s">
        <v>69</v>
      </c>
      <c r="D55" s="10">
        <f t="shared" ref="D55:E55" si="29">SUM(D52:D54)</f>
        <v>97300.6</v>
      </c>
      <c r="E55" s="10">
        <f t="shared" si="29"/>
        <v>0</v>
      </c>
      <c r="F55" s="10">
        <f>SUM(F52:F54)</f>
        <v>65641.7</v>
      </c>
      <c r="G55" s="10">
        <f>SUM(G52:G54)</f>
        <v>31658.899999999998</v>
      </c>
      <c r="H55" s="12">
        <f t="shared" ref="H55" si="30">SUM(I55:L55)</f>
        <v>0</v>
      </c>
      <c r="I55" s="46"/>
      <c r="J55" s="44"/>
    </row>
    <row r="56" spans="1:10" ht="26.4" customHeight="1" x14ac:dyDescent="0.3">
      <c r="A56" s="119" t="s">
        <v>115</v>
      </c>
      <c r="B56" s="122" t="s">
        <v>166</v>
      </c>
      <c r="C56" s="13">
        <v>2018</v>
      </c>
      <c r="D56" s="14">
        <f>SUM(E56:H56)</f>
        <v>1587.8</v>
      </c>
      <c r="E56" s="14"/>
      <c r="F56" s="14"/>
      <c r="G56" s="14">
        <v>1587.8</v>
      </c>
      <c r="H56" s="14"/>
      <c r="I56" s="70" t="s">
        <v>18</v>
      </c>
      <c r="J56" s="103"/>
    </row>
    <row r="57" spans="1:10" ht="26.4" customHeight="1" x14ac:dyDescent="0.3">
      <c r="A57" s="120"/>
      <c r="B57" s="123"/>
      <c r="C57" s="3">
        <v>2019</v>
      </c>
      <c r="D57" s="6">
        <f>SUM(E57:H57)</f>
        <v>0</v>
      </c>
      <c r="E57" s="6"/>
      <c r="F57" s="6"/>
      <c r="G57" s="6"/>
      <c r="H57" s="6"/>
      <c r="I57" s="125"/>
      <c r="J57" s="104"/>
    </row>
    <row r="58" spans="1:10" ht="26.4" customHeight="1" thickBot="1" x14ac:dyDescent="0.35">
      <c r="A58" s="121"/>
      <c r="B58" s="124"/>
      <c r="C58" s="7">
        <v>2020</v>
      </c>
      <c r="D58" s="8">
        <f>SUM(E58:H58)</f>
        <v>0</v>
      </c>
      <c r="E58" s="8"/>
      <c r="F58" s="8"/>
      <c r="G58" s="8"/>
      <c r="H58" s="8"/>
      <c r="I58" s="116"/>
      <c r="J58" s="105"/>
    </row>
    <row r="59" spans="1:10" ht="26.4" customHeight="1" thickBot="1" x14ac:dyDescent="0.35">
      <c r="A59" s="126" t="s">
        <v>13</v>
      </c>
      <c r="B59" s="127"/>
      <c r="C59" s="9" t="s">
        <v>69</v>
      </c>
      <c r="D59" s="10">
        <f>SUM(D56:D58)</f>
        <v>1587.8</v>
      </c>
      <c r="E59" s="10">
        <f>SUM(E56:E58)</f>
        <v>0</v>
      </c>
      <c r="F59" s="10">
        <f>SUM(F56:F58)</f>
        <v>0</v>
      </c>
      <c r="G59" s="10">
        <f>SUM(G56:G58)</f>
        <v>1587.8</v>
      </c>
      <c r="H59" s="12">
        <f t="shared" ref="H59" si="31">SUM(I59:L59)</f>
        <v>0</v>
      </c>
      <c r="I59" s="46"/>
      <c r="J59" s="44"/>
    </row>
    <row r="60" spans="1:10" ht="26.4" customHeight="1" x14ac:dyDescent="0.3">
      <c r="A60" s="119" t="s">
        <v>116</v>
      </c>
      <c r="B60" s="122" t="s">
        <v>161</v>
      </c>
      <c r="C60" s="13">
        <v>2018</v>
      </c>
      <c r="D60" s="14">
        <f>SUM(E60:H60)</f>
        <v>5238.6000000000004</v>
      </c>
      <c r="E60" s="14"/>
      <c r="F60" s="14"/>
      <c r="G60" s="14">
        <v>5238.6000000000004</v>
      </c>
      <c r="H60" s="14"/>
      <c r="I60" s="70" t="s">
        <v>18</v>
      </c>
      <c r="J60" s="103"/>
    </row>
    <row r="61" spans="1:10" ht="26.4" customHeight="1" x14ac:dyDescent="0.3">
      <c r="A61" s="120"/>
      <c r="B61" s="123"/>
      <c r="C61" s="3">
        <v>2019</v>
      </c>
      <c r="D61" s="6">
        <f>SUM(E61:H61)</f>
        <v>0</v>
      </c>
      <c r="E61" s="6"/>
      <c r="F61" s="6"/>
      <c r="G61" s="6"/>
      <c r="H61" s="6"/>
      <c r="I61" s="125"/>
      <c r="J61" s="104"/>
    </row>
    <row r="62" spans="1:10" ht="26.4" customHeight="1" thickBot="1" x14ac:dyDescent="0.35">
      <c r="A62" s="121"/>
      <c r="B62" s="124"/>
      <c r="C62" s="7">
        <v>2020</v>
      </c>
      <c r="D62" s="8">
        <f>SUM(E62:H62)</f>
        <v>0</v>
      </c>
      <c r="E62" s="8"/>
      <c r="F62" s="8"/>
      <c r="G62" s="8"/>
      <c r="H62" s="8"/>
      <c r="I62" s="116"/>
      <c r="J62" s="105"/>
    </row>
    <row r="63" spans="1:10" ht="26.4" customHeight="1" thickBot="1" x14ac:dyDescent="0.35">
      <c r="A63" s="126" t="s">
        <v>13</v>
      </c>
      <c r="B63" s="127"/>
      <c r="C63" s="9" t="s">
        <v>69</v>
      </c>
      <c r="D63" s="10">
        <f t="shared" ref="D63:E63" si="32">SUM(D60:D62)</f>
        <v>5238.6000000000004</v>
      </c>
      <c r="E63" s="10">
        <f t="shared" si="32"/>
        <v>0</v>
      </c>
      <c r="F63" s="10">
        <f>SUM(F60:F62)</f>
        <v>0</v>
      </c>
      <c r="G63" s="10">
        <f>SUM(G60:G62)</f>
        <v>5238.6000000000004</v>
      </c>
      <c r="H63" s="12">
        <f t="shared" ref="H63" si="33">SUM(I63:L63)</f>
        <v>0</v>
      </c>
      <c r="I63" s="46"/>
      <c r="J63" s="44"/>
    </row>
    <row r="64" spans="1:10" ht="47.4" customHeight="1" x14ac:dyDescent="0.3">
      <c r="A64" s="151" t="s">
        <v>14</v>
      </c>
      <c r="B64" s="107" t="s">
        <v>106</v>
      </c>
      <c r="C64" s="3">
        <v>2018</v>
      </c>
      <c r="D64" s="28">
        <f>E64+F64+G64+H64</f>
        <v>100</v>
      </c>
      <c r="E64" s="29"/>
      <c r="F64" s="29"/>
      <c r="G64" s="28">
        <v>100</v>
      </c>
      <c r="H64" s="29"/>
      <c r="I64" s="100" t="s">
        <v>29</v>
      </c>
      <c r="J64" s="30" t="s">
        <v>70</v>
      </c>
    </row>
    <row r="65" spans="1:12" ht="47.4" customHeight="1" x14ac:dyDescent="0.3">
      <c r="A65" s="95"/>
      <c r="B65" s="69"/>
      <c r="C65" s="3">
        <v>2019</v>
      </c>
      <c r="D65" s="28">
        <f t="shared" ref="D65:D66" si="34">E65+F65+G65+H65</f>
        <v>100</v>
      </c>
      <c r="E65" s="28"/>
      <c r="F65" s="28"/>
      <c r="G65" s="28">
        <v>100</v>
      </c>
      <c r="H65" s="29"/>
      <c r="I65" s="101"/>
      <c r="J65" s="30" t="s">
        <v>71</v>
      </c>
    </row>
    <row r="66" spans="1:12" ht="47.4" customHeight="1" thickBot="1" x14ac:dyDescent="0.35">
      <c r="A66" s="96"/>
      <c r="B66" s="70"/>
      <c r="C66" s="7">
        <v>2020</v>
      </c>
      <c r="D66" s="31">
        <f t="shared" si="34"/>
        <v>100</v>
      </c>
      <c r="E66" s="32"/>
      <c r="F66" s="31"/>
      <c r="G66" s="31">
        <v>100</v>
      </c>
      <c r="H66" s="32"/>
      <c r="I66" s="101"/>
      <c r="J66" s="30" t="s">
        <v>72</v>
      </c>
    </row>
    <row r="67" spans="1:12" ht="28.2" customHeight="1" x14ac:dyDescent="0.3">
      <c r="A67" s="117" t="s">
        <v>13</v>
      </c>
      <c r="B67" s="118"/>
      <c r="C67" s="33" t="s">
        <v>69</v>
      </c>
      <c r="D67" s="24">
        <f>D66+D65+D64</f>
        <v>300</v>
      </c>
      <c r="E67" s="24">
        <f t="shared" ref="E67:H67" si="35">E66+E65+E64</f>
        <v>0</v>
      </c>
      <c r="F67" s="24">
        <f t="shared" si="35"/>
        <v>0</v>
      </c>
      <c r="G67" s="24">
        <f t="shared" si="35"/>
        <v>300</v>
      </c>
      <c r="H67" s="25">
        <f t="shared" si="35"/>
        <v>0</v>
      </c>
      <c r="I67" s="102"/>
      <c r="J67" s="34"/>
    </row>
    <row r="68" spans="1:12" ht="40.950000000000003" customHeight="1" x14ac:dyDescent="0.3">
      <c r="A68" s="151" t="s">
        <v>15</v>
      </c>
      <c r="B68" s="107" t="s">
        <v>107</v>
      </c>
      <c r="C68" s="3">
        <v>2018</v>
      </c>
      <c r="D68" s="6">
        <f>E68+F68+G68+H68</f>
        <v>3853.5</v>
      </c>
      <c r="E68" s="6">
        <f>E72+E76+E80</f>
        <v>0</v>
      </c>
      <c r="F68" s="6">
        <f t="shared" ref="F68:H68" si="36">F72+F76+F80</f>
        <v>3230</v>
      </c>
      <c r="G68" s="6">
        <f t="shared" si="36"/>
        <v>623.5</v>
      </c>
      <c r="H68" s="6">
        <f t="shared" si="36"/>
        <v>0</v>
      </c>
      <c r="I68" s="69" t="s">
        <v>18</v>
      </c>
      <c r="J68" s="34"/>
      <c r="L68" s="2">
        <v>1000</v>
      </c>
    </row>
    <row r="69" spans="1:12" ht="46.95" customHeight="1" x14ac:dyDescent="0.3">
      <c r="A69" s="95"/>
      <c r="B69" s="69"/>
      <c r="C69" s="3">
        <v>2019</v>
      </c>
      <c r="D69" s="6">
        <f t="shared" ref="D69:D70" si="37">E69+F69+G69+H69</f>
        <v>100</v>
      </c>
      <c r="E69" s="6">
        <f t="shared" ref="E69:H69" si="38">E73+E77+E81</f>
        <v>0</v>
      </c>
      <c r="F69" s="6">
        <f t="shared" si="38"/>
        <v>0</v>
      </c>
      <c r="G69" s="6">
        <f t="shared" si="38"/>
        <v>100</v>
      </c>
      <c r="H69" s="6">
        <f t="shared" si="38"/>
        <v>0</v>
      </c>
      <c r="I69" s="69"/>
      <c r="J69" s="34"/>
    </row>
    <row r="70" spans="1:12" ht="52.2" customHeight="1" thickBot="1" x14ac:dyDescent="0.35">
      <c r="A70" s="96"/>
      <c r="B70" s="70"/>
      <c r="C70" s="7">
        <v>2020</v>
      </c>
      <c r="D70" s="6">
        <f t="shared" si="37"/>
        <v>2000</v>
      </c>
      <c r="E70" s="6">
        <f t="shared" ref="E70:H70" si="39">E74+E78+E82</f>
        <v>0</v>
      </c>
      <c r="F70" s="6">
        <f t="shared" si="39"/>
        <v>0</v>
      </c>
      <c r="G70" s="6">
        <f t="shared" si="39"/>
        <v>2000</v>
      </c>
      <c r="H70" s="6">
        <f t="shared" si="39"/>
        <v>0</v>
      </c>
      <c r="I70" s="69"/>
      <c r="J70" s="34"/>
    </row>
    <row r="71" spans="1:12" ht="28.2" customHeight="1" thickBot="1" x14ac:dyDescent="0.35">
      <c r="A71" s="72" t="s">
        <v>13</v>
      </c>
      <c r="B71" s="73"/>
      <c r="C71" s="9" t="s">
        <v>69</v>
      </c>
      <c r="D71" s="10">
        <f>SUM(E71:H71)</f>
        <v>5953.5</v>
      </c>
      <c r="E71" s="10">
        <f t="shared" ref="E71:F71" si="40">SUM(E68:E70)</f>
        <v>0</v>
      </c>
      <c r="F71" s="10">
        <f t="shared" si="40"/>
        <v>3230</v>
      </c>
      <c r="G71" s="10">
        <f>SUM(G68:G70)</f>
        <v>2723.5</v>
      </c>
      <c r="H71" s="12">
        <f t="shared" ref="H71" si="41">SUM(H68:H70)</f>
        <v>0</v>
      </c>
      <c r="I71" s="71"/>
      <c r="J71" s="34"/>
    </row>
    <row r="72" spans="1:12" ht="127.2" customHeight="1" x14ac:dyDescent="0.3">
      <c r="A72" s="106" t="s">
        <v>108</v>
      </c>
      <c r="B72" s="107" t="s">
        <v>73</v>
      </c>
      <c r="C72" s="3">
        <v>2018</v>
      </c>
      <c r="D72" s="6">
        <f>SUM(E72:H72)</f>
        <v>3330</v>
      </c>
      <c r="E72" s="6"/>
      <c r="F72" s="6">
        <v>3230</v>
      </c>
      <c r="G72" s="6">
        <v>100</v>
      </c>
      <c r="H72" s="6"/>
      <c r="I72" s="69" t="s">
        <v>29</v>
      </c>
      <c r="J72" s="35" t="s">
        <v>158</v>
      </c>
    </row>
    <row r="73" spans="1:12" ht="99" customHeight="1" x14ac:dyDescent="0.3">
      <c r="A73" s="66"/>
      <c r="B73" s="69"/>
      <c r="C73" s="3">
        <v>2019</v>
      </c>
      <c r="D73" s="6">
        <f>SUM(E73:H73)</f>
        <v>100</v>
      </c>
      <c r="E73" s="6"/>
      <c r="F73" s="6"/>
      <c r="G73" s="6">
        <v>100</v>
      </c>
      <c r="H73" s="6"/>
      <c r="I73" s="69"/>
      <c r="J73" s="35" t="s">
        <v>159</v>
      </c>
    </row>
    <row r="74" spans="1:12" ht="54.6" customHeight="1" thickBot="1" x14ac:dyDescent="0.35">
      <c r="A74" s="67"/>
      <c r="B74" s="70"/>
      <c r="C74" s="7">
        <v>2020</v>
      </c>
      <c r="D74" s="8">
        <f>SUM(E74:H74)</f>
        <v>100</v>
      </c>
      <c r="E74" s="8"/>
      <c r="F74" s="8"/>
      <c r="G74" s="8">
        <v>100</v>
      </c>
      <c r="H74" s="8"/>
      <c r="I74" s="69"/>
      <c r="J74" s="35" t="s">
        <v>74</v>
      </c>
    </row>
    <row r="75" spans="1:12" ht="28.2" customHeight="1" thickBot="1" x14ac:dyDescent="0.35">
      <c r="A75" s="72" t="s">
        <v>13</v>
      </c>
      <c r="B75" s="73"/>
      <c r="C75" s="9" t="s">
        <v>69</v>
      </c>
      <c r="D75" s="10">
        <f t="shared" ref="D75:H75" si="42">SUM(D72:D74)</f>
        <v>3530</v>
      </c>
      <c r="E75" s="10">
        <f t="shared" si="42"/>
        <v>0</v>
      </c>
      <c r="F75" s="10">
        <f t="shared" si="42"/>
        <v>3230</v>
      </c>
      <c r="G75" s="10">
        <f t="shared" si="42"/>
        <v>300</v>
      </c>
      <c r="H75" s="12">
        <f t="shared" si="42"/>
        <v>0</v>
      </c>
      <c r="I75" s="71"/>
      <c r="J75" s="26"/>
    </row>
    <row r="76" spans="1:12" ht="37.950000000000003" customHeight="1" x14ac:dyDescent="0.3">
      <c r="A76" s="106" t="s">
        <v>109</v>
      </c>
      <c r="B76" s="116" t="s">
        <v>75</v>
      </c>
      <c r="C76" s="13">
        <v>2018</v>
      </c>
      <c r="D76" s="14">
        <f>SUM(E76:H76)</f>
        <v>0</v>
      </c>
      <c r="E76" s="14"/>
      <c r="F76" s="14"/>
      <c r="G76" s="14"/>
      <c r="H76" s="14"/>
      <c r="I76" s="69" t="s">
        <v>29</v>
      </c>
      <c r="J76" s="35" t="s">
        <v>77</v>
      </c>
    </row>
    <row r="77" spans="1:12" s="36" customFormat="1" ht="37.950000000000003" customHeight="1" x14ac:dyDescent="0.3">
      <c r="A77" s="66"/>
      <c r="B77" s="69"/>
      <c r="C77" s="3">
        <v>2019</v>
      </c>
      <c r="D77" s="6">
        <f>SUM(E77:H77)</f>
        <v>0</v>
      </c>
      <c r="E77" s="6"/>
      <c r="F77" s="6"/>
      <c r="G77" s="6"/>
      <c r="H77" s="6"/>
      <c r="I77" s="69"/>
      <c r="J77" s="35" t="s">
        <v>78</v>
      </c>
    </row>
    <row r="78" spans="1:12" s="36" customFormat="1" ht="37.950000000000003" customHeight="1" thickBot="1" x14ac:dyDescent="0.35">
      <c r="A78" s="67"/>
      <c r="B78" s="70"/>
      <c r="C78" s="7">
        <v>2020</v>
      </c>
      <c r="D78" s="8">
        <f>SUM(E78:H78)</f>
        <v>0</v>
      </c>
      <c r="E78" s="8"/>
      <c r="F78" s="8"/>
      <c r="G78" s="8"/>
      <c r="H78" s="8"/>
      <c r="I78" s="69"/>
      <c r="J78" s="35" t="s">
        <v>79</v>
      </c>
    </row>
    <row r="79" spans="1:12" s="36" customFormat="1" ht="30" customHeight="1" thickBot="1" x14ac:dyDescent="0.35">
      <c r="A79" s="72" t="s">
        <v>13</v>
      </c>
      <c r="B79" s="73"/>
      <c r="C79" s="9" t="s">
        <v>69</v>
      </c>
      <c r="D79" s="10">
        <f t="shared" ref="D79:E79" si="43">SUM(D76:D78)</f>
        <v>0</v>
      </c>
      <c r="E79" s="10">
        <f t="shared" si="43"/>
        <v>0</v>
      </c>
      <c r="F79" s="10">
        <f>SUM(F76:F78)</f>
        <v>0</v>
      </c>
      <c r="G79" s="10">
        <f>SUM(G76:G78)</f>
        <v>0</v>
      </c>
      <c r="H79" s="12">
        <f t="shared" ref="H79" si="44">SUM(I79:L79)</f>
        <v>0</v>
      </c>
      <c r="I79" s="71"/>
      <c r="J79" s="26"/>
    </row>
    <row r="80" spans="1:12" ht="88.95" customHeight="1" x14ac:dyDescent="0.3">
      <c r="A80" s="106" t="s">
        <v>110</v>
      </c>
      <c r="B80" s="68" t="s">
        <v>76</v>
      </c>
      <c r="C80" s="13">
        <v>2018</v>
      </c>
      <c r="D80" s="14">
        <f>SUM(E80:H80)</f>
        <v>523.5</v>
      </c>
      <c r="E80" s="14"/>
      <c r="F80" s="14"/>
      <c r="G80" s="14">
        <v>523.5</v>
      </c>
      <c r="H80" s="14"/>
      <c r="I80" s="69" t="s">
        <v>29</v>
      </c>
      <c r="J80" s="35" t="s">
        <v>160</v>
      </c>
    </row>
    <row r="81" spans="1:10" ht="88.95" customHeight="1" x14ac:dyDescent="0.3">
      <c r="A81" s="66"/>
      <c r="B81" s="69"/>
      <c r="C81" s="3">
        <v>2019</v>
      </c>
      <c r="D81" s="6">
        <f>SUM(E81:H81)</f>
        <v>0</v>
      </c>
      <c r="E81" s="6"/>
      <c r="F81" s="6"/>
      <c r="G81" s="6">
        <v>0</v>
      </c>
      <c r="H81" s="6"/>
      <c r="I81" s="69"/>
      <c r="J81" s="35" t="s">
        <v>111</v>
      </c>
    </row>
    <row r="82" spans="1:10" ht="88.95" customHeight="1" thickBot="1" x14ac:dyDescent="0.35">
      <c r="A82" s="67"/>
      <c r="B82" s="70"/>
      <c r="C82" s="7">
        <v>2020</v>
      </c>
      <c r="D82" s="8">
        <f>SUM(E82:H82)</f>
        <v>1900</v>
      </c>
      <c r="E82" s="8"/>
      <c r="F82" s="8"/>
      <c r="G82" s="8">
        <v>1900</v>
      </c>
      <c r="H82" s="8"/>
      <c r="I82" s="69"/>
      <c r="J82" s="35" t="s">
        <v>112</v>
      </c>
    </row>
    <row r="83" spans="1:10" ht="35.4" customHeight="1" thickBot="1" x14ac:dyDescent="0.35">
      <c r="A83" s="117" t="s">
        <v>13</v>
      </c>
      <c r="B83" s="118"/>
      <c r="C83" s="33" t="s">
        <v>69</v>
      </c>
      <c r="D83" s="24">
        <f t="shared" ref="D83:H83" si="45">SUM(D80:D82)</f>
        <v>2423.5</v>
      </c>
      <c r="E83" s="24">
        <f t="shared" si="45"/>
        <v>0</v>
      </c>
      <c r="F83" s="24">
        <f t="shared" si="45"/>
        <v>0</v>
      </c>
      <c r="G83" s="24">
        <f t="shared" si="45"/>
        <v>2423.5</v>
      </c>
      <c r="H83" s="25">
        <f t="shared" si="45"/>
        <v>0</v>
      </c>
      <c r="I83" s="71"/>
      <c r="J83" s="26"/>
    </row>
    <row r="84" spans="1:10" ht="37.200000000000003" customHeight="1" thickTop="1" thickBot="1" x14ac:dyDescent="0.35">
      <c r="A84" s="75" t="s">
        <v>17</v>
      </c>
      <c r="B84" s="75"/>
      <c r="C84" s="75"/>
      <c r="D84" s="22">
        <f>D71+D67+D35+0.1</f>
        <v>530187.29999999993</v>
      </c>
      <c r="E84" s="22">
        <f>E71+E67+E35</f>
        <v>342254.1</v>
      </c>
      <c r="F84" s="22">
        <f>F71+F67+F35</f>
        <v>129423.8</v>
      </c>
      <c r="G84" s="22">
        <f>G71+G67+G35+0.1</f>
        <v>58509.4</v>
      </c>
      <c r="H84" s="22">
        <f>H71+H67+H35</f>
        <v>0</v>
      </c>
      <c r="I84" s="76"/>
      <c r="J84" s="77"/>
    </row>
    <row r="85" spans="1:10" ht="37.200000000000003" customHeight="1" thickTop="1" thickBot="1" x14ac:dyDescent="0.35">
      <c r="A85" s="97" t="s">
        <v>27</v>
      </c>
      <c r="B85" s="97"/>
      <c r="C85" s="23">
        <v>2018</v>
      </c>
      <c r="D85" s="22">
        <f>D68+D64+D32+0.1</f>
        <v>36048.299999999996</v>
      </c>
      <c r="E85" s="22">
        <f t="shared" ref="D85:H87" si="46">E68+E64+E32</f>
        <v>5354.6</v>
      </c>
      <c r="F85" s="22">
        <f t="shared" si="46"/>
        <v>19209.699999999997</v>
      </c>
      <c r="G85" s="22">
        <f>G68+G64+G32+0.1</f>
        <v>11484</v>
      </c>
      <c r="H85" s="22">
        <f t="shared" si="46"/>
        <v>0</v>
      </c>
      <c r="I85" s="78"/>
      <c r="J85" s="79"/>
    </row>
    <row r="86" spans="1:10" ht="37.200000000000003" customHeight="1" thickTop="1" thickBot="1" x14ac:dyDescent="0.35">
      <c r="A86" s="97"/>
      <c r="B86" s="97"/>
      <c r="C86" s="23">
        <v>2019</v>
      </c>
      <c r="D86" s="22">
        <f t="shared" si="46"/>
        <v>250831.2</v>
      </c>
      <c r="E86" s="22">
        <f t="shared" si="46"/>
        <v>129460.8</v>
      </c>
      <c r="F86" s="22">
        <f t="shared" si="46"/>
        <v>83205.8</v>
      </c>
      <c r="G86" s="22">
        <f t="shared" si="46"/>
        <v>38164.6</v>
      </c>
      <c r="H86" s="22">
        <f t="shared" si="46"/>
        <v>0</v>
      </c>
      <c r="I86" s="78"/>
      <c r="J86" s="79"/>
    </row>
    <row r="87" spans="1:10" ht="37.200000000000003" customHeight="1" thickTop="1" thickBot="1" x14ac:dyDescent="0.35">
      <c r="A87" s="97"/>
      <c r="B87" s="97"/>
      <c r="C87" s="23">
        <v>2020</v>
      </c>
      <c r="D87" s="22">
        <f t="shared" si="46"/>
        <v>243307.8</v>
      </c>
      <c r="E87" s="22">
        <f t="shared" si="46"/>
        <v>207438.7</v>
      </c>
      <c r="F87" s="22">
        <f t="shared" si="46"/>
        <v>27008.3</v>
      </c>
      <c r="G87" s="22">
        <f t="shared" si="46"/>
        <v>8860.7999999999993</v>
      </c>
      <c r="H87" s="22">
        <f t="shared" si="46"/>
        <v>0</v>
      </c>
      <c r="I87" s="80"/>
      <c r="J87" s="81"/>
    </row>
    <row r="88" spans="1:10" ht="39.6" customHeight="1" thickTop="1" x14ac:dyDescent="0.3">
      <c r="A88" s="91" t="s">
        <v>150</v>
      </c>
      <c r="B88" s="92"/>
      <c r="C88" s="92"/>
      <c r="D88" s="92"/>
      <c r="E88" s="92"/>
      <c r="F88" s="92"/>
      <c r="G88" s="92"/>
      <c r="H88" s="92"/>
      <c r="I88" s="92"/>
      <c r="J88" s="93"/>
    </row>
    <row r="89" spans="1:10" ht="25.95" customHeight="1" x14ac:dyDescent="0.3">
      <c r="A89" s="95" t="s">
        <v>12</v>
      </c>
      <c r="B89" s="107" t="s">
        <v>113</v>
      </c>
      <c r="C89" s="3">
        <v>2018</v>
      </c>
      <c r="D89" s="6">
        <f>SUM(E89:H89)</f>
        <v>3753.1</v>
      </c>
      <c r="E89" s="6">
        <f>E93+E97+E101+E105+E109+E113+E117+E121+E125</f>
        <v>0</v>
      </c>
      <c r="F89" s="6">
        <f t="shared" ref="F89:H89" si="47">F93+F97+F101+F105+F109+F113+F117+F121+F125</f>
        <v>0</v>
      </c>
      <c r="G89" s="6">
        <f t="shared" si="47"/>
        <v>3753.1</v>
      </c>
      <c r="H89" s="6">
        <f t="shared" si="47"/>
        <v>0</v>
      </c>
      <c r="I89" s="69" t="s">
        <v>20</v>
      </c>
      <c r="J89" s="108"/>
    </row>
    <row r="90" spans="1:10" ht="25.95" customHeight="1" x14ac:dyDescent="0.3">
      <c r="A90" s="95"/>
      <c r="B90" s="69"/>
      <c r="C90" s="3">
        <v>2019</v>
      </c>
      <c r="D90" s="6">
        <f t="shared" ref="D90:D91" si="48">SUM(E90:H90)</f>
        <v>2823.1000000000004</v>
      </c>
      <c r="E90" s="6">
        <f t="shared" ref="E90:H90" si="49">E94+E98+E102+E106+E110+E114+E118+E122+E126</f>
        <v>0</v>
      </c>
      <c r="F90" s="6">
        <f t="shared" si="49"/>
        <v>0</v>
      </c>
      <c r="G90" s="6">
        <f t="shared" si="49"/>
        <v>2823.1000000000004</v>
      </c>
      <c r="H90" s="6">
        <f t="shared" si="49"/>
        <v>0</v>
      </c>
      <c r="I90" s="69"/>
      <c r="J90" s="109"/>
    </row>
    <row r="91" spans="1:10" ht="25.95" customHeight="1" thickBot="1" x14ac:dyDescent="0.35">
      <c r="A91" s="96"/>
      <c r="B91" s="70"/>
      <c r="C91" s="7">
        <v>2020</v>
      </c>
      <c r="D91" s="8">
        <f t="shared" si="48"/>
        <v>4051</v>
      </c>
      <c r="E91" s="6">
        <f t="shared" ref="E91:H91" si="50">E95+E99+E103+E107+E111+E115+E119+E123+E127</f>
        <v>0</v>
      </c>
      <c r="F91" s="6">
        <f t="shared" si="50"/>
        <v>0</v>
      </c>
      <c r="G91" s="6">
        <f t="shared" si="50"/>
        <v>4051</v>
      </c>
      <c r="H91" s="6">
        <f t="shared" si="50"/>
        <v>0</v>
      </c>
      <c r="I91" s="69"/>
      <c r="J91" s="109"/>
    </row>
    <row r="92" spans="1:10" ht="25.95" customHeight="1" thickBot="1" x14ac:dyDescent="0.35">
      <c r="A92" s="72" t="s">
        <v>13</v>
      </c>
      <c r="B92" s="73"/>
      <c r="C92" s="9" t="s">
        <v>69</v>
      </c>
      <c r="D92" s="10">
        <f>SUM(D89:D91)</f>
        <v>10627.2</v>
      </c>
      <c r="E92" s="10">
        <f t="shared" ref="E92:H92" si="51">SUM(E89:E91)</f>
        <v>0</v>
      </c>
      <c r="F92" s="10">
        <f t="shared" si="51"/>
        <v>0</v>
      </c>
      <c r="G92" s="10">
        <f t="shared" si="51"/>
        <v>10627.2</v>
      </c>
      <c r="H92" s="12">
        <f t="shared" si="51"/>
        <v>0</v>
      </c>
      <c r="I92" s="71"/>
      <c r="J92" s="93"/>
    </row>
    <row r="93" spans="1:10" ht="30" customHeight="1" x14ac:dyDescent="0.3">
      <c r="A93" s="106" t="s">
        <v>102</v>
      </c>
      <c r="B93" s="107" t="s">
        <v>21</v>
      </c>
      <c r="C93" s="3">
        <v>2018</v>
      </c>
      <c r="D93" s="6">
        <f>SUM(E93:H93)</f>
        <v>1675</v>
      </c>
      <c r="E93" s="6"/>
      <c r="F93" s="6"/>
      <c r="G93" s="6">
        <v>1675</v>
      </c>
      <c r="H93" s="6"/>
      <c r="I93" s="69" t="s">
        <v>20</v>
      </c>
      <c r="J93" s="99" t="s">
        <v>168</v>
      </c>
    </row>
    <row r="94" spans="1:10" ht="30" customHeight="1" x14ac:dyDescent="0.3">
      <c r="A94" s="66"/>
      <c r="B94" s="69"/>
      <c r="C94" s="3">
        <v>2019</v>
      </c>
      <c r="D94" s="6">
        <f t="shared" ref="D94:D95" si="52">SUM(E94:H94)</f>
        <v>732.1</v>
      </c>
      <c r="E94" s="6"/>
      <c r="F94" s="6"/>
      <c r="G94" s="6">
        <v>732.1</v>
      </c>
      <c r="H94" s="6"/>
      <c r="I94" s="69"/>
      <c r="J94" s="99"/>
    </row>
    <row r="95" spans="1:10" ht="30" customHeight="1" thickBot="1" x14ac:dyDescent="0.35">
      <c r="A95" s="67"/>
      <c r="B95" s="70"/>
      <c r="C95" s="7">
        <v>2020</v>
      </c>
      <c r="D95" s="8">
        <f t="shared" si="52"/>
        <v>1675</v>
      </c>
      <c r="E95" s="8"/>
      <c r="F95" s="8"/>
      <c r="G95" s="8">
        <v>1675</v>
      </c>
      <c r="H95" s="8"/>
      <c r="I95" s="69"/>
      <c r="J95" s="99"/>
    </row>
    <row r="96" spans="1:10" ht="30" customHeight="1" thickBot="1" x14ac:dyDescent="0.35">
      <c r="A96" s="72" t="s">
        <v>13</v>
      </c>
      <c r="B96" s="73"/>
      <c r="C96" s="9" t="s">
        <v>69</v>
      </c>
      <c r="D96" s="10">
        <f>SUM(D93:D95)</f>
        <v>4082.1</v>
      </c>
      <c r="E96" s="10">
        <f t="shared" ref="E96:H96" si="53">SUM(E93:E95)</f>
        <v>0</v>
      </c>
      <c r="F96" s="10">
        <f t="shared" si="53"/>
        <v>0</v>
      </c>
      <c r="G96" s="10">
        <f t="shared" si="53"/>
        <v>4082.1</v>
      </c>
      <c r="H96" s="12">
        <f t="shared" si="53"/>
        <v>0</v>
      </c>
      <c r="I96" s="71"/>
      <c r="J96" s="99"/>
    </row>
    <row r="97" spans="1:10" ht="25.95" customHeight="1" x14ac:dyDescent="0.3">
      <c r="A97" s="106" t="s">
        <v>103</v>
      </c>
      <c r="B97" s="68" t="s">
        <v>31</v>
      </c>
      <c r="C97" s="13">
        <v>2018</v>
      </c>
      <c r="D97" s="14">
        <f>SUM(E97:H97)</f>
        <v>56.1</v>
      </c>
      <c r="E97" s="14"/>
      <c r="F97" s="14"/>
      <c r="G97" s="14">
        <v>56.1</v>
      </c>
      <c r="H97" s="14"/>
      <c r="I97" s="69" t="s">
        <v>20</v>
      </c>
      <c r="J97" s="99" t="s">
        <v>32</v>
      </c>
    </row>
    <row r="98" spans="1:10" ht="25.95" customHeight="1" x14ac:dyDescent="0.3">
      <c r="A98" s="66"/>
      <c r="B98" s="69"/>
      <c r="C98" s="3">
        <v>2019</v>
      </c>
      <c r="D98" s="6">
        <f t="shared" ref="D98:D99" si="54">SUM(E98:H98)</f>
        <v>43.7</v>
      </c>
      <c r="E98" s="6"/>
      <c r="F98" s="6"/>
      <c r="G98" s="6">
        <v>43.7</v>
      </c>
      <c r="H98" s="6"/>
      <c r="I98" s="69"/>
      <c r="J98" s="99"/>
    </row>
    <row r="99" spans="1:10" ht="25.95" customHeight="1" thickBot="1" x14ac:dyDescent="0.35">
      <c r="A99" s="67"/>
      <c r="B99" s="70"/>
      <c r="C99" s="7">
        <v>2020</v>
      </c>
      <c r="D99" s="8">
        <f t="shared" si="54"/>
        <v>60</v>
      </c>
      <c r="E99" s="8"/>
      <c r="F99" s="8"/>
      <c r="G99" s="8">
        <v>60</v>
      </c>
      <c r="H99" s="8"/>
      <c r="I99" s="69"/>
      <c r="J99" s="99"/>
    </row>
    <row r="100" spans="1:10" ht="29.4" customHeight="1" thickBot="1" x14ac:dyDescent="0.35">
      <c r="A100" s="72" t="s">
        <v>13</v>
      </c>
      <c r="B100" s="73"/>
      <c r="C100" s="9" t="s">
        <v>69</v>
      </c>
      <c r="D100" s="10">
        <f>SUM(D97:D99)</f>
        <v>159.80000000000001</v>
      </c>
      <c r="E100" s="10">
        <f t="shared" ref="E100:H100" si="55">SUM(E97:E99)</f>
        <v>0</v>
      </c>
      <c r="F100" s="10">
        <f t="shared" si="55"/>
        <v>0</v>
      </c>
      <c r="G100" s="10">
        <f t="shared" si="55"/>
        <v>159.80000000000001</v>
      </c>
      <c r="H100" s="12">
        <f t="shared" si="55"/>
        <v>0</v>
      </c>
      <c r="I100" s="71"/>
      <c r="J100" s="99"/>
    </row>
    <row r="101" spans="1:10" ht="36.6" customHeight="1" x14ac:dyDescent="0.3">
      <c r="A101" s="106" t="s">
        <v>104</v>
      </c>
      <c r="B101" s="68" t="s">
        <v>22</v>
      </c>
      <c r="C101" s="13">
        <v>2018</v>
      </c>
      <c r="D101" s="14">
        <f>SUM(E101:H101)</f>
        <v>77.599999999999994</v>
      </c>
      <c r="E101" s="14"/>
      <c r="F101" s="14"/>
      <c r="G101" s="14">
        <v>77.599999999999994</v>
      </c>
      <c r="H101" s="14"/>
      <c r="I101" s="69" t="s">
        <v>20</v>
      </c>
      <c r="J101" s="99" t="s">
        <v>51</v>
      </c>
    </row>
    <row r="102" spans="1:10" ht="36.6" customHeight="1" x14ac:dyDescent="0.3">
      <c r="A102" s="66"/>
      <c r="B102" s="69"/>
      <c r="C102" s="3">
        <v>2019</v>
      </c>
      <c r="D102" s="6">
        <f t="shared" ref="D102:D103" si="56">SUM(E102:H102)</f>
        <v>28</v>
      </c>
      <c r="E102" s="6"/>
      <c r="F102" s="6"/>
      <c r="G102" s="6">
        <v>28</v>
      </c>
      <c r="H102" s="6"/>
      <c r="I102" s="69"/>
      <c r="J102" s="99"/>
    </row>
    <row r="103" spans="1:10" ht="36.6" customHeight="1" thickBot="1" x14ac:dyDescent="0.35">
      <c r="A103" s="67"/>
      <c r="B103" s="70"/>
      <c r="C103" s="7">
        <v>2020</v>
      </c>
      <c r="D103" s="8">
        <f t="shared" si="56"/>
        <v>28</v>
      </c>
      <c r="E103" s="8"/>
      <c r="F103" s="8"/>
      <c r="G103" s="8">
        <v>28</v>
      </c>
      <c r="H103" s="8"/>
      <c r="I103" s="69"/>
      <c r="J103" s="99"/>
    </row>
    <row r="104" spans="1:10" ht="30" customHeight="1" thickBot="1" x14ac:dyDescent="0.35">
      <c r="A104" s="72" t="s">
        <v>13</v>
      </c>
      <c r="B104" s="73"/>
      <c r="C104" s="9" t="s">
        <v>69</v>
      </c>
      <c r="D104" s="10">
        <f>SUM(D101:D103)</f>
        <v>133.6</v>
      </c>
      <c r="E104" s="10">
        <f t="shared" ref="E104:H104" si="57">SUM(E101:E103)</f>
        <v>0</v>
      </c>
      <c r="F104" s="10">
        <f t="shared" si="57"/>
        <v>0</v>
      </c>
      <c r="G104" s="10">
        <f t="shared" si="57"/>
        <v>133.6</v>
      </c>
      <c r="H104" s="12">
        <f t="shared" si="57"/>
        <v>0</v>
      </c>
      <c r="I104" s="71"/>
      <c r="J104" s="99"/>
    </row>
    <row r="105" spans="1:10" ht="25.2" customHeight="1" x14ac:dyDescent="0.3">
      <c r="A105" s="106" t="s">
        <v>105</v>
      </c>
      <c r="B105" s="68" t="s">
        <v>23</v>
      </c>
      <c r="C105" s="13">
        <v>2018</v>
      </c>
      <c r="D105" s="14">
        <f>SUM(E105:H105)</f>
        <v>260.5</v>
      </c>
      <c r="E105" s="14"/>
      <c r="F105" s="14"/>
      <c r="G105" s="14">
        <v>260.5</v>
      </c>
      <c r="H105" s="14"/>
      <c r="I105" s="69" t="s">
        <v>20</v>
      </c>
      <c r="J105" s="99" t="s">
        <v>52</v>
      </c>
    </row>
    <row r="106" spans="1:10" ht="25.2" customHeight="1" x14ac:dyDescent="0.3">
      <c r="A106" s="66"/>
      <c r="B106" s="69"/>
      <c r="C106" s="3">
        <v>2019</v>
      </c>
      <c r="D106" s="6">
        <f t="shared" ref="D106:D107" si="58">SUM(E106:H106)</f>
        <v>202.5</v>
      </c>
      <c r="E106" s="6"/>
      <c r="F106" s="6"/>
      <c r="G106" s="14">
        <v>202.5</v>
      </c>
      <c r="H106" s="6"/>
      <c r="I106" s="69"/>
      <c r="J106" s="99"/>
    </row>
    <row r="107" spans="1:10" ht="25.2" customHeight="1" thickBot="1" x14ac:dyDescent="0.35">
      <c r="A107" s="67"/>
      <c r="B107" s="70"/>
      <c r="C107" s="7">
        <v>2020</v>
      </c>
      <c r="D107" s="8">
        <f t="shared" si="58"/>
        <v>260.5</v>
      </c>
      <c r="E107" s="8"/>
      <c r="F107" s="8"/>
      <c r="G107" s="14">
        <v>260.5</v>
      </c>
      <c r="H107" s="8"/>
      <c r="I107" s="69"/>
      <c r="J107" s="99"/>
    </row>
    <row r="108" spans="1:10" ht="25.2" customHeight="1" thickBot="1" x14ac:dyDescent="0.35">
      <c r="A108" s="72" t="s">
        <v>13</v>
      </c>
      <c r="B108" s="73"/>
      <c r="C108" s="9" t="s">
        <v>69</v>
      </c>
      <c r="D108" s="10">
        <f>SUM(D105:D107)</f>
        <v>723.5</v>
      </c>
      <c r="E108" s="10">
        <f t="shared" ref="E108:H108" si="59">SUM(E105:E107)</f>
        <v>0</v>
      </c>
      <c r="F108" s="10">
        <f t="shared" si="59"/>
        <v>0</v>
      </c>
      <c r="G108" s="10">
        <f t="shared" si="59"/>
        <v>723.5</v>
      </c>
      <c r="H108" s="12">
        <f t="shared" si="59"/>
        <v>0</v>
      </c>
      <c r="I108" s="71"/>
      <c r="J108" s="99"/>
    </row>
    <row r="109" spans="1:10" ht="54" customHeight="1" x14ac:dyDescent="0.3">
      <c r="A109" s="65" t="s">
        <v>114</v>
      </c>
      <c r="B109" s="68" t="s">
        <v>146</v>
      </c>
      <c r="C109" s="13">
        <v>2018</v>
      </c>
      <c r="D109" s="14">
        <f>SUM(E109:H109)</f>
        <v>0</v>
      </c>
      <c r="E109" s="14"/>
      <c r="F109" s="14"/>
      <c r="G109" s="14"/>
      <c r="H109" s="14"/>
      <c r="I109" s="69" t="s">
        <v>20</v>
      </c>
      <c r="J109" s="99" t="s">
        <v>30</v>
      </c>
    </row>
    <row r="110" spans="1:10" ht="54" customHeight="1" x14ac:dyDescent="0.3">
      <c r="A110" s="66"/>
      <c r="B110" s="69"/>
      <c r="C110" s="3">
        <v>2019</v>
      </c>
      <c r="D110" s="6">
        <f t="shared" ref="D110:D111" si="60">SUM(E110:H110)</f>
        <v>22.3</v>
      </c>
      <c r="E110" s="6"/>
      <c r="F110" s="6"/>
      <c r="G110" s="6">
        <v>22.3</v>
      </c>
      <c r="H110" s="6"/>
      <c r="I110" s="69"/>
      <c r="J110" s="99"/>
    </row>
    <row r="111" spans="1:10" ht="46.2" customHeight="1" thickBot="1" x14ac:dyDescent="0.35">
      <c r="A111" s="67"/>
      <c r="B111" s="70"/>
      <c r="C111" s="7">
        <v>2020</v>
      </c>
      <c r="D111" s="8">
        <f t="shared" si="60"/>
        <v>22.3</v>
      </c>
      <c r="E111" s="8"/>
      <c r="F111" s="8"/>
      <c r="G111" s="8">
        <v>22.3</v>
      </c>
      <c r="H111" s="8"/>
      <c r="I111" s="69"/>
      <c r="J111" s="99"/>
    </row>
    <row r="112" spans="1:10" ht="29.4" customHeight="1" thickBot="1" x14ac:dyDescent="0.35">
      <c r="A112" s="72" t="s">
        <v>13</v>
      </c>
      <c r="B112" s="73"/>
      <c r="C112" s="9" t="s">
        <v>69</v>
      </c>
      <c r="D112" s="10">
        <f>SUM(D109:D111)</f>
        <v>44.6</v>
      </c>
      <c r="E112" s="10">
        <f t="shared" ref="E112:H112" si="61">SUM(E109:E111)</f>
        <v>0</v>
      </c>
      <c r="F112" s="10">
        <f t="shared" si="61"/>
        <v>0</v>
      </c>
      <c r="G112" s="10">
        <f t="shared" si="61"/>
        <v>44.6</v>
      </c>
      <c r="H112" s="12">
        <f t="shared" si="61"/>
        <v>0</v>
      </c>
      <c r="I112" s="71"/>
      <c r="J112" s="99"/>
    </row>
    <row r="113" spans="1:10" ht="25.2" customHeight="1" x14ac:dyDescent="0.3">
      <c r="A113" s="65" t="s">
        <v>115</v>
      </c>
      <c r="B113" s="68" t="s">
        <v>24</v>
      </c>
      <c r="C113" s="13">
        <v>2018</v>
      </c>
      <c r="D113" s="14">
        <f>SUM(E113:H113)</f>
        <v>326.39999999999998</v>
      </c>
      <c r="E113" s="14"/>
      <c r="F113" s="14"/>
      <c r="G113" s="14">
        <v>326.39999999999998</v>
      </c>
      <c r="H113" s="14"/>
      <c r="I113" s="69" t="s">
        <v>20</v>
      </c>
      <c r="J113" s="99" t="s">
        <v>28</v>
      </c>
    </row>
    <row r="114" spans="1:10" ht="25.2" customHeight="1" x14ac:dyDescent="0.3">
      <c r="A114" s="66"/>
      <c r="B114" s="69"/>
      <c r="C114" s="3">
        <v>2019</v>
      </c>
      <c r="D114" s="6">
        <f t="shared" ref="D114:D115" si="62">SUM(E114:H114)</f>
        <v>214.8</v>
      </c>
      <c r="E114" s="6"/>
      <c r="F114" s="6"/>
      <c r="G114" s="14">
        <v>214.8</v>
      </c>
      <c r="H114" s="6"/>
      <c r="I114" s="69"/>
      <c r="J114" s="99"/>
    </row>
    <row r="115" spans="1:10" ht="25.2" customHeight="1" thickBot="1" x14ac:dyDescent="0.35">
      <c r="A115" s="67"/>
      <c r="B115" s="70"/>
      <c r="C115" s="7">
        <v>2020</v>
      </c>
      <c r="D115" s="8">
        <f t="shared" si="62"/>
        <v>326.39999999999998</v>
      </c>
      <c r="E115" s="8"/>
      <c r="F115" s="8"/>
      <c r="G115" s="14">
        <v>326.39999999999998</v>
      </c>
      <c r="H115" s="8"/>
      <c r="I115" s="69"/>
      <c r="J115" s="99"/>
    </row>
    <row r="116" spans="1:10" ht="25.2" customHeight="1" thickBot="1" x14ac:dyDescent="0.35">
      <c r="A116" s="72" t="s">
        <v>13</v>
      </c>
      <c r="B116" s="73"/>
      <c r="C116" s="9" t="s">
        <v>69</v>
      </c>
      <c r="D116" s="10">
        <f>SUM(D113:D115)</f>
        <v>867.6</v>
      </c>
      <c r="E116" s="10">
        <f t="shared" ref="E116:H116" si="63">SUM(E113:E115)</f>
        <v>0</v>
      </c>
      <c r="F116" s="10">
        <f t="shared" si="63"/>
        <v>0</v>
      </c>
      <c r="G116" s="10">
        <f t="shared" si="63"/>
        <v>867.6</v>
      </c>
      <c r="H116" s="12">
        <f t="shared" si="63"/>
        <v>0</v>
      </c>
      <c r="I116" s="71"/>
      <c r="J116" s="99"/>
    </row>
    <row r="117" spans="1:10" ht="48.6" customHeight="1" x14ac:dyDescent="0.3">
      <c r="A117" s="65" t="s">
        <v>116</v>
      </c>
      <c r="B117" s="68" t="s">
        <v>25</v>
      </c>
      <c r="C117" s="13">
        <v>2018</v>
      </c>
      <c r="D117" s="14">
        <f>SUM(E117:H117)</f>
        <v>1337</v>
      </c>
      <c r="E117" s="14"/>
      <c r="F117" s="14"/>
      <c r="G117" s="14">
        <v>1337</v>
      </c>
      <c r="H117" s="14"/>
      <c r="I117" s="69" t="s">
        <v>20</v>
      </c>
      <c r="J117" s="99" t="s">
        <v>53</v>
      </c>
    </row>
    <row r="118" spans="1:10" ht="48.6" customHeight="1" x14ac:dyDescent="0.3">
      <c r="A118" s="66"/>
      <c r="B118" s="69"/>
      <c r="C118" s="3">
        <v>2019</v>
      </c>
      <c r="D118" s="6">
        <f t="shared" ref="D118:D119" si="64">SUM(E118:H118)</f>
        <v>1579.7</v>
      </c>
      <c r="E118" s="6"/>
      <c r="F118" s="6"/>
      <c r="G118" s="14">
        <v>1579.7</v>
      </c>
      <c r="H118" s="6"/>
      <c r="I118" s="69"/>
      <c r="J118" s="99"/>
    </row>
    <row r="119" spans="1:10" ht="48.6" customHeight="1" thickBot="1" x14ac:dyDescent="0.35">
      <c r="A119" s="67"/>
      <c r="B119" s="70"/>
      <c r="C119" s="7">
        <v>2020</v>
      </c>
      <c r="D119" s="8">
        <f t="shared" si="64"/>
        <v>1658.3</v>
      </c>
      <c r="E119" s="8"/>
      <c r="F119" s="8"/>
      <c r="G119" s="14">
        <v>1658.3</v>
      </c>
      <c r="H119" s="8"/>
      <c r="I119" s="69"/>
      <c r="J119" s="99"/>
    </row>
    <row r="120" spans="1:10" ht="26.4" customHeight="1" thickBot="1" x14ac:dyDescent="0.35">
      <c r="A120" s="72" t="s">
        <v>13</v>
      </c>
      <c r="B120" s="73"/>
      <c r="C120" s="9" t="s">
        <v>69</v>
      </c>
      <c r="D120" s="10">
        <f>SUM(D117:D119)</f>
        <v>4575</v>
      </c>
      <c r="E120" s="10">
        <f t="shared" ref="E120:H120" si="65">SUM(E117:E119)</f>
        <v>0</v>
      </c>
      <c r="F120" s="10">
        <f t="shared" si="65"/>
        <v>0</v>
      </c>
      <c r="G120" s="10">
        <f t="shared" si="65"/>
        <v>4575</v>
      </c>
      <c r="H120" s="12">
        <f t="shared" si="65"/>
        <v>0</v>
      </c>
      <c r="I120" s="71"/>
      <c r="J120" s="99"/>
    </row>
    <row r="121" spans="1:10" ht="25.2" customHeight="1" x14ac:dyDescent="0.3">
      <c r="A121" s="65" t="s">
        <v>117</v>
      </c>
      <c r="B121" s="68" t="s">
        <v>80</v>
      </c>
      <c r="C121" s="13">
        <v>2018</v>
      </c>
      <c r="D121" s="14">
        <f>SUM(E121:H121)</f>
        <v>20.5</v>
      </c>
      <c r="E121" s="14"/>
      <c r="F121" s="14"/>
      <c r="G121" s="14">
        <v>20.5</v>
      </c>
      <c r="H121" s="14"/>
      <c r="I121" s="69" t="s">
        <v>20</v>
      </c>
      <c r="J121" s="156" t="s">
        <v>154</v>
      </c>
    </row>
    <row r="122" spans="1:10" ht="25.2" customHeight="1" x14ac:dyDescent="0.3">
      <c r="A122" s="66"/>
      <c r="B122" s="69"/>
      <c r="C122" s="3">
        <v>2019</v>
      </c>
      <c r="D122" s="6">
        <f t="shared" ref="D122:D123" si="66">SUM(E122:H122)</f>
        <v>0</v>
      </c>
      <c r="E122" s="6"/>
      <c r="F122" s="6"/>
      <c r="G122" s="14">
        <v>0</v>
      </c>
      <c r="H122" s="6"/>
      <c r="I122" s="69"/>
      <c r="J122" s="155"/>
    </row>
    <row r="123" spans="1:10" ht="25.2" customHeight="1" thickBot="1" x14ac:dyDescent="0.35">
      <c r="A123" s="67"/>
      <c r="B123" s="70"/>
      <c r="C123" s="7">
        <v>2020</v>
      </c>
      <c r="D123" s="8">
        <f t="shared" si="66"/>
        <v>20.5</v>
      </c>
      <c r="E123" s="8"/>
      <c r="F123" s="8"/>
      <c r="G123" s="14">
        <v>20.5</v>
      </c>
      <c r="H123" s="8"/>
      <c r="I123" s="69"/>
      <c r="J123" s="155"/>
    </row>
    <row r="124" spans="1:10" ht="25.2" customHeight="1" thickBot="1" x14ac:dyDescent="0.35">
      <c r="A124" s="72" t="s">
        <v>13</v>
      </c>
      <c r="B124" s="73"/>
      <c r="C124" s="9" t="s">
        <v>69</v>
      </c>
      <c r="D124" s="10">
        <f>SUM(D121:D123)</f>
        <v>41</v>
      </c>
      <c r="E124" s="10">
        <f t="shared" ref="E124:H124" si="67">SUM(E121:E123)</f>
        <v>0</v>
      </c>
      <c r="F124" s="10">
        <f t="shared" si="67"/>
        <v>0</v>
      </c>
      <c r="G124" s="10">
        <f t="shared" si="67"/>
        <v>41</v>
      </c>
      <c r="H124" s="12">
        <f t="shared" si="67"/>
        <v>0</v>
      </c>
      <c r="I124" s="71"/>
      <c r="J124" s="155"/>
    </row>
    <row r="125" spans="1:10" ht="33.6" customHeight="1" x14ac:dyDescent="0.3">
      <c r="A125" s="65" t="s">
        <v>118</v>
      </c>
      <c r="B125" s="68" t="s">
        <v>81</v>
      </c>
      <c r="C125" s="13">
        <v>2018</v>
      </c>
      <c r="D125" s="14">
        <f>SUM(E125:H125)</f>
        <v>0</v>
      </c>
      <c r="E125" s="14"/>
      <c r="F125" s="14"/>
      <c r="G125" s="14"/>
      <c r="H125" s="14"/>
      <c r="I125" s="69" t="s">
        <v>20</v>
      </c>
      <c r="J125" s="155" t="s">
        <v>92</v>
      </c>
    </row>
    <row r="126" spans="1:10" ht="33.6" customHeight="1" x14ac:dyDescent="0.3">
      <c r="A126" s="66"/>
      <c r="B126" s="69"/>
      <c r="C126" s="3">
        <v>2019</v>
      </c>
      <c r="D126" s="6">
        <f t="shared" ref="D126:D127" si="68">SUM(E126:H126)</f>
        <v>0</v>
      </c>
      <c r="E126" s="6"/>
      <c r="F126" s="6"/>
      <c r="G126" s="6"/>
      <c r="H126" s="6"/>
      <c r="I126" s="69"/>
      <c r="J126" s="155"/>
    </row>
    <row r="127" spans="1:10" ht="33.6" customHeight="1" thickBot="1" x14ac:dyDescent="0.35">
      <c r="A127" s="67"/>
      <c r="B127" s="70"/>
      <c r="C127" s="7">
        <v>2020</v>
      </c>
      <c r="D127" s="8">
        <f t="shared" si="68"/>
        <v>0</v>
      </c>
      <c r="E127" s="8"/>
      <c r="F127" s="8"/>
      <c r="G127" s="8"/>
      <c r="H127" s="8"/>
      <c r="I127" s="69"/>
      <c r="J127" s="155"/>
    </row>
    <row r="128" spans="1:10" ht="25.95" customHeight="1" thickBot="1" x14ac:dyDescent="0.35">
      <c r="A128" s="72" t="s">
        <v>13</v>
      </c>
      <c r="B128" s="73"/>
      <c r="C128" s="9" t="s">
        <v>69</v>
      </c>
      <c r="D128" s="10">
        <f>SUM(D125:D127)</f>
        <v>0</v>
      </c>
      <c r="E128" s="10">
        <f t="shared" ref="E128:H128" si="69">SUM(E125:E127)</f>
        <v>0</v>
      </c>
      <c r="F128" s="10">
        <f t="shared" si="69"/>
        <v>0</v>
      </c>
      <c r="G128" s="10">
        <f t="shared" si="69"/>
        <v>0</v>
      </c>
      <c r="H128" s="12">
        <f t="shared" si="69"/>
        <v>0</v>
      </c>
      <c r="I128" s="71"/>
      <c r="J128" s="155"/>
    </row>
    <row r="129" spans="1:10" ht="30" customHeight="1" x14ac:dyDescent="0.3">
      <c r="A129" s="65" t="s">
        <v>14</v>
      </c>
      <c r="B129" s="68" t="s">
        <v>119</v>
      </c>
      <c r="C129" s="13">
        <v>2018</v>
      </c>
      <c r="D129" s="14">
        <f>SUM(E129:H129)</f>
        <v>0</v>
      </c>
      <c r="E129" s="14">
        <f>E133+E137+E141</f>
        <v>0</v>
      </c>
      <c r="F129" s="14">
        <f t="shared" ref="F129:H129" si="70">F133+F137+F141</f>
        <v>0</v>
      </c>
      <c r="G129" s="14">
        <f t="shared" si="70"/>
        <v>0</v>
      </c>
      <c r="H129" s="14">
        <f t="shared" si="70"/>
        <v>0</v>
      </c>
      <c r="I129" s="69" t="s">
        <v>20</v>
      </c>
      <c r="J129" s="34"/>
    </row>
    <row r="130" spans="1:10" ht="30" customHeight="1" x14ac:dyDescent="0.3">
      <c r="A130" s="66"/>
      <c r="B130" s="69"/>
      <c r="C130" s="3">
        <v>2019</v>
      </c>
      <c r="D130" s="6">
        <f t="shared" ref="D130:D131" si="71">SUM(E130:H130)</f>
        <v>0</v>
      </c>
      <c r="E130" s="14">
        <f t="shared" ref="E130:H131" si="72">E134+E138+E142</f>
        <v>0</v>
      </c>
      <c r="F130" s="14">
        <f t="shared" si="72"/>
        <v>0</v>
      </c>
      <c r="G130" s="14">
        <f t="shared" si="72"/>
        <v>0</v>
      </c>
      <c r="H130" s="14">
        <f t="shared" si="72"/>
        <v>0</v>
      </c>
      <c r="I130" s="69"/>
      <c r="J130" s="34"/>
    </row>
    <row r="131" spans="1:10" ht="30" customHeight="1" thickBot="1" x14ac:dyDescent="0.35">
      <c r="A131" s="67"/>
      <c r="B131" s="70"/>
      <c r="C131" s="7">
        <v>2020</v>
      </c>
      <c r="D131" s="8">
        <f t="shared" si="71"/>
        <v>0</v>
      </c>
      <c r="E131" s="14">
        <f t="shared" si="72"/>
        <v>0</v>
      </c>
      <c r="F131" s="14">
        <f t="shared" si="72"/>
        <v>0</v>
      </c>
      <c r="G131" s="14">
        <f t="shared" si="72"/>
        <v>0</v>
      </c>
      <c r="H131" s="14">
        <f t="shared" si="72"/>
        <v>0</v>
      </c>
      <c r="I131" s="69"/>
      <c r="J131" s="34"/>
    </row>
    <row r="132" spans="1:10" ht="24" customHeight="1" thickBot="1" x14ac:dyDescent="0.35">
      <c r="A132" s="72" t="s">
        <v>13</v>
      </c>
      <c r="B132" s="73"/>
      <c r="C132" s="9" t="s">
        <v>69</v>
      </c>
      <c r="D132" s="10">
        <f>SUM(D129:D131)</f>
        <v>0</v>
      </c>
      <c r="E132" s="10">
        <f t="shared" ref="E132:H132" si="73">SUM(E129:E131)</f>
        <v>0</v>
      </c>
      <c r="F132" s="10">
        <f t="shared" si="73"/>
        <v>0</v>
      </c>
      <c r="G132" s="10">
        <f t="shared" si="73"/>
        <v>0</v>
      </c>
      <c r="H132" s="12">
        <f t="shared" si="73"/>
        <v>0</v>
      </c>
      <c r="I132" s="71"/>
      <c r="J132" s="34"/>
    </row>
    <row r="133" spans="1:10" ht="158.4" customHeight="1" x14ac:dyDescent="0.3">
      <c r="A133" s="106" t="s">
        <v>120</v>
      </c>
      <c r="B133" s="107" t="s">
        <v>26</v>
      </c>
      <c r="C133" s="3">
        <v>2018</v>
      </c>
      <c r="D133" s="6">
        <f>SUM(E133:H133)</f>
        <v>0</v>
      </c>
      <c r="E133" s="6"/>
      <c r="F133" s="6"/>
      <c r="G133" s="6"/>
      <c r="H133" s="6"/>
      <c r="I133" s="69" t="s">
        <v>20</v>
      </c>
      <c r="J133" s="35" t="s">
        <v>123</v>
      </c>
    </row>
    <row r="134" spans="1:10" ht="237.6" customHeight="1" x14ac:dyDescent="0.3">
      <c r="A134" s="66"/>
      <c r="B134" s="69"/>
      <c r="C134" s="3">
        <v>2019</v>
      </c>
      <c r="D134" s="6">
        <f t="shared" ref="D134:D135" si="74">SUM(E134:H134)</f>
        <v>0</v>
      </c>
      <c r="E134" s="6"/>
      <c r="F134" s="6"/>
      <c r="G134" s="6"/>
      <c r="H134" s="6"/>
      <c r="I134" s="69"/>
      <c r="J134" s="35" t="s">
        <v>124</v>
      </c>
    </row>
    <row r="135" spans="1:10" ht="123.6" customHeight="1" thickBot="1" x14ac:dyDescent="0.35">
      <c r="A135" s="67"/>
      <c r="B135" s="70"/>
      <c r="C135" s="7">
        <v>2020</v>
      </c>
      <c r="D135" s="8">
        <f t="shared" si="74"/>
        <v>0</v>
      </c>
      <c r="E135" s="8"/>
      <c r="F135" s="8"/>
      <c r="G135" s="8"/>
      <c r="H135" s="8"/>
      <c r="I135" s="69"/>
      <c r="J135" s="35" t="s">
        <v>85</v>
      </c>
    </row>
    <row r="136" spans="1:10" ht="27.6" customHeight="1" thickBot="1" x14ac:dyDescent="0.4">
      <c r="A136" s="72" t="s">
        <v>13</v>
      </c>
      <c r="B136" s="73"/>
      <c r="C136" s="9" t="s">
        <v>69</v>
      </c>
      <c r="D136" s="10">
        <f>SUM(D133:D135)</f>
        <v>0</v>
      </c>
      <c r="E136" s="10">
        <f>SUM(E133:E135)</f>
        <v>0</v>
      </c>
      <c r="F136" s="10">
        <f>SUM(F133:F135)</f>
        <v>0</v>
      </c>
      <c r="G136" s="10">
        <f>SUM(G133:G135)</f>
        <v>0</v>
      </c>
      <c r="H136" s="12">
        <f>SUM(H133:H135)</f>
        <v>0</v>
      </c>
      <c r="I136" s="71"/>
      <c r="J136" s="37"/>
    </row>
    <row r="137" spans="1:10" ht="31.95" customHeight="1" x14ac:dyDescent="0.3">
      <c r="A137" s="106" t="s">
        <v>121</v>
      </c>
      <c r="B137" s="68" t="s">
        <v>125</v>
      </c>
      <c r="C137" s="13">
        <v>2018</v>
      </c>
      <c r="D137" s="14">
        <f>SUM(E137:H137)</f>
        <v>0</v>
      </c>
      <c r="E137" s="14"/>
      <c r="F137" s="14"/>
      <c r="G137" s="14"/>
      <c r="H137" s="14"/>
      <c r="I137" s="69" t="s">
        <v>20</v>
      </c>
      <c r="J137" s="35" t="s">
        <v>86</v>
      </c>
    </row>
    <row r="138" spans="1:10" ht="31.95" customHeight="1" x14ac:dyDescent="0.3">
      <c r="A138" s="66"/>
      <c r="B138" s="69"/>
      <c r="C138" s="3">
        <v>2019</v>
      </c>
      <c r="D138" s="6">
        <f t="shared" ref="D138:D139" si="75">SUM(E138:H138)</f>
        <v>0</v>
      </c>
      <c r="E138" s="6"/>
      <c r="F138" s="6"/>
      <c r="G138" s="6"/>
      <c r="H138" s="6"/>
      <c r="I138" s="69"/>
      <c r="J138" s="35" t="s">
        <v>54</v>
      </c>
    </row>
    <row r="139" spans="1:10" ht="31.95" customHeight="1" thickBot="1" x14ac:dyDescent="0.35">
      <c r="A139" s="67"/>
      <c r="B139" s="69"/>
      <c r="C139" s="3">
        <v>2020</v>
      </c>
      <c r="D139" s="6">
        <f t="shared" si="75"/>
        <v>0</v>
      </c>
      <c r="E139" s="6"/>
      <c r="F139" s="6"/>
      <c r="G139" s="6"/>
      <c r="H139" s="6"/>
      <c r="I139" s="69"/>
      <c r="J139" s="35" t="s">
        <v>55</v>
      </c>
    </row>
    <row r="140" spans="1:10" ht="25.95" customHeight="1" thickBot="1" x14ac:dyDescent="0.35">
      <c r="A140" s="157" t="s">
        <v>13</v>
      </c>
      <c r="B140" s="158"/>
      <c r="C140" s="9" t="s">
        <v>69</v>
      </c>
      <c r="D140" s="27">
        <f>SUM(D137:D139)</f>
        <v>0</v>
      </c>
      <c r="E140" s="27">
        <f t="shared" ref="E140:H140" si="76">SUM(E137:E139)</f>
        <v>0</v>
      </c>
      <c r="F140" s="27">
        <f t="shared" si="76"/>
        <v>0</v>
      </c>
      <c r="G140" s="27">
        <f t="shared" si="76"/>
        <v>0</v>
      </c>
      <c r="H140" s="27">
        <f t="shared" si="76"/>
        <v>0</v>
      </c>
      <c r="I140" s="69"/>
      <c r="J140" s="26"/>
    </row>
    <row r="141" spans="1:10" ht="31.2" customHeight="1" x14ac:dyDescent="0.3">
      <c r="A141" s="106" t="s">
        <v>122</v>
      </c>
      <c r="B141" s="107" t="s">
        <v>82</v>
      </c>
      <c r="C141" s="3">
        <v>2018</v>
      </c>
      <c r="D141" s="6">
        <f>SUM(E141:H141)</f>
        <v>0</v>
      </c>
      <c r="E141" s="6"/>
      <c r="F141" s="6"/>
      <c r="G141" s="6"/>
      <c r="H141" s="6"/>
      <c r="I141" s="69" t="s">
        <v>20</v>
      </c>
      <c r="J141" s="155"/>
    </row>
    <row r="142" spans="1:10" ht="31.2" customHeight="1" x14ac:dyDescent="0.3">
      <c r="A142" s="66"/>
      <c r="B142" s="69"/>
      <c r="C142" s="3">
        <v>2019</v>
      </c>
      <c r="D142" s="6">
        <f t="shared" ref="D142:D143" si="77">SUM(E142:H142)</f>
        <v>0</v>
      </c>
      <c r="E142" s="6"/>
      <c r="F142" s="6"/>
      <c r="G142" s="6"/>
      <c r="H142" s="6"/>
      <c r="I142" s="69"/>
      <c r="J142" s="155"/>
    </row>
    <row r="143" spans="1:10" ht="31.2" customHeight="1" thickBot="1" x14ac:dyDescent="0.35">
      <c r="A143" s="67"/>
      <c r="B143" s="70"/>
      <c r="C143" s="7">
        <v>2020</v>
      </c>
      <c r="D143" s="8">
        <f t="shared" si="77"/>
        <v>0</v>
      </c>
      <c r="E143" s="8"/>
      <c r="F143" s="8"/>
      <c r="G143" s="8"/>
      <c r="H143" s="8"/>
      <c r="I143" s="69"/>
      <c r="J143" s="155"/>
    </row>
    <row r="144" spans="1:10" ht="25.95" customHeight="1" thickBot="1" x14ac:dyDescent="0.35">
      <c r="A144" s="72" t="s">
        <v>13</v>
      </c>
      <c r="B144" s="73"/>
      <c r="C144" s="9" t="s">
        <v>69</v>
      </c>
      <c r="D144" s="10">
        <f>SUM(D141:D143)</f>
        <v>0</v>
      </c>
      <c r="E144" s="10">
        <f t="shared" ref="E144:H144" si="78">SUM(E141:E143)</f>
        <v>0</v>
      </c>
      <c r="F144" s="10">
        <f t="shared" si="78"/>
        <v>0</v>
      </c>
      <c r="G144" s="10">
        <f t="shared" si="78"/>
        <v>0</v>
      </c>
      <c r="H144" s="12">
        <f t="shared" si="78"/>
        <v>0</v>
      </c>
      <c r="I144" s="71"/>
      <c r="J144" s="155"/>
    </row>
    <row r="145" spans="1:10" ht="30" customHeight="1" thickTop="1" thickBot="1" x14ac:dyDescent="0.35">
      <c r="A145" s="75" t="s">
        <v>17</v>
      </c>
      <c r="B145" s="75"/>
      <c r="C145" s="75"/>
      <c r="D145" s="22">
        <f>D132+D92</f>
        <v>10627.2</v>
      </c>
      <c r="E145" s="22">
        <f t="shared" ref="E145:H145" si="79">E132+E92</f>
        <v>0</v>
      </c>
      <c r="F145" s="22">
        <f t="shared" si="79"/>
        <v>0</v>
      </c>
      <c r="G145" s="22">
        <f t="shared" si="79"/>
        <v>10627.2</v>
      </c>
      <c r="H145" s="22">
        <f t="shared" si="79"/>
        <v>0</v>
      </c>
      <c r="I145" s="76"/>
      <c r="J145" s="77"/>
    </row>
    <row r="146" spans="1:10" ht="30" customHeight="1" thickTop="1" thickBot="1" x14ac:dyDescent="0.35">
      <c r="A146" s="97" t="s">
        <v>27</v>
      </c>
      <c r="B146" s="97"/>
      <c r="C146" s="23">
        <v>2018</v>
      </c>
      <c r="D146" s="22">
        <f>D129+D89</f>
        <v>3753.1</v>
      </c>
      <c r="E146" s="22">
        <f t="shared" ref="E146:H146" si="80">E129+E89</f>
        <v>0</v>
      </c>
      <c r="F146" s="22">
        <f t="shared" si="80"/>
        <v>0</v>
      </c>
      <c r="G146" s="22">
        <f t="shared" si="80"/>
        <v>3753.1</v>
      </c>
      <c r="H146" s="22">
        <f t="shared" si="80"/>
        <v>0</v>
      </c>
      <c r="I146" s="78"/>
      <c r="J146" s="79"/>
    </row>
    <row r="147" spans="1:10" ht="30" customHeight="1" thickTop="1" thickBot="1" x14ac:dyDescent="0.35">
      <c r="A147" s="97"/>
      <c r="B147" s="97"/>
      <c r="C147" s="23">
        <v>2019</v>
      </c>
      <c r="D147" s="22">
        <f t="shared" ref="D147:H147" si="81">D130+D90</f>
        <v>2823.1000000000004</v>
      </c>
      <c r="E147" s="22">
        <f t="shared" si="81"/>
        <v>0</v>
      </c>
      <c r="F147" s="22">
        <f t="shared" si="81"/>
        <v>0</v>
      </c>
      <c r="G147" s="22">
        <f t="shared" si="81"/>
        <v>2823.1000000000004</v>
      </c>
      <c r="H147" s="22">
        <f t="shared" si="81"/>
        <v>0</v>
      </c>
      <c r="I147" s="78"/>
      <c r="J147" s="79"/>
    </row>
    <row r="148" spans="1:10" ht="30" customHeight="1" thickTop="1" thickBot="1" x14ac:dyDescent="0.35">
      <c r="A148" s="97"/>
      <c r="B148" s="97"/>
      <c r="C148" s="23">
        <v>2020</v>
      </c>
      <c r="D148" s="22">
        <f t="shared" ref="D148:H148" si="82">D131+D91</f>
        <v>4051</v>
      </c>
      <c r="E148" s="22">
        <f t="shared" si="82"/>
        <v>0</v>
      </c>
      <c r="F148" s="22">
        <f t="shared" si="82"/>
        <v>0</v>
      </c>
      <c r="G148" s="22">
        <f t="shared" si="82"/>
        <v>4051</v>
      </c>
      <c r="H148" s="22">
        <f t="shared" si="82"/>
        <v>0</v>
      </c>
      <c r="I148" s="80"/>
      <c r="J148" s="81"/>
    </row>
    <row r="149" spans="1:10" ht="33.6" customHeight="1" thickTop="1" x14ac:dyDescent="0.3">
      <c r="A149" s="91" t="s">
        <v>152</v>
      </c>
      <c r="B149" s="92"/>
      <c r="C149" s="92"/>
      <c r="D149" s="92"/>
      <c r="E149" s="92"/>
      <c r="F149" s="92"/>
      <c r="G149" s="92"/>
      <c r="H149" s="92"/>
      <c r="I149" s="92"/>
      <c r="J149" s="93"/>
    </row>
    <row r="150" spans="1:10" ht="25.2" customHeight="1" x14ac:dyDescent="0.3">
      <c r="A150" s="95" t="s">
        <v>12</v>
      </c>
      <c r="B150" s="107" t="s">
        <v>33</v>
      </c>
      <c r="C150" s="3">
        <v>2018</v>
      </c>
      <c r="D150" s="38">
        <f>G150</f>
        <v>5</v>
      </c>
      <c r="E150" s="38"/>
      <c r="F150" s="38"/>
      <c r="G150" s="38">
        <v>5</v>
      </c>
      <c r="H150" s="38"/>
      <c r="I150" s="69" t="s">
        <v>56</v>
      </c>
      <c r="J150" s="5"/>
    </row>
    <row r="151" spans="1:10" ht="25.2" customHeight="1" x14ac:dyDescent="0.3">
      <c r="A151" s="95"/>
      <c r="B151" s="69"/>
      <c r="C151" s="3">
        <v>2019</v>
      </c>
      <c r="D151" s="38">
        <f t="shared" ref="D151:D152" si="83">G151</f>
        <v>4</v>
      </c>
      <c r="E151" s="38"/>
      <c r="F151" s="38"/>
      <c r="G151" s="38">
        <v>4</v>
      </c>
      <c r="H151" s="38"/>
      <c r="I151" s="69"/>
      <c r="J151" s="5"/>
    </row>
    <row r="152" spans="1:10" ht="25.2" customHeight="1" thickBot="1" x14ac:dyDescent="0.35">
      <c r="A152" s="96"/>
      <c r="B152" s="70"/>
      <c r="C152" s="7">
        <v>2020</v>
      </c>
      <c r="D152" s="38">
        <f t="shared" si="83"/>
        <v>5</v>
      </c>
      <c r="E152" s="39"/>
      <c r="F152" s="39"/>
      <c r="G152" s="38">
        <v>5</v>
      </c>
      <c r="H152" s="39"/>
      <c r="I152" s="69"/>
      <c r="J152" s="5"/>
    </row>
    <row r="153" spans="1:10" ht="25.2" customHeight="1" thickBot="1" x14ac:dyDescent="0.35">
      <c r="A153" s="72" t="s">
        <v>13</v>
      </c>
      <c r="B153" s="73"/>
      <c r="C153" s="9" t="s">
        <v>69</v>
      </c>
      <c r="D153" s="40">
        <f>D152+D151+D150</f>
        <v>14</v>
      </c>
      <c r="E153" s="40">
        <f t="shared" ref="E153:H153" si="84">E152+E151+E150</f>
        <v>0</v>
      </c>
      <c r="F153" s="40">
        <f t="shared" si="84"/>
        <v>0</v>
      </c>
      <c r="G153" s="40">
        <f t="shared" si="84"/>
        <v>14</v>
      </c>
      <c r="H153" s="40">
        <f t="shared" si="84"/>
        <v>0</v>
      </c>
      <c r="I153" s="71"/>
      <c r="J153" s="5"/>
    </row>
    <row r="154" spans="1:10" ht="25.2" customHeight="1" x14ac:dyDescent="0.3">
      <c r="A154" s="94" t="s">
        <v>14</v>
      </c>
      <c r="B154" s="68" t="s">
        <v>57</v>
      </c>
      <c r="C154" s="13">
        <v>2018</v>
      </c>
      <c r="D154" s="38">
        <f>G154</f>
        <v>3</v>
      </c>
      <c r="E154" s="41"/>
      <c r="F154" s="41"/>
      <c r="G154" s="41">
        <v>3</v>
      </c>
      <c r="H154" s="41"/>
      <c r="I154" s="69" t="s">
        <v>58</v>
      </c>
      <c r="J154" s="5"/>
    </row>
    <row r="155" spans="1:10" ht="25.2" customHeight="1" x14ac:dyDescent="0.3">
      <c r="A155" s="95"/>
      <c r="B155" s="69"/>
      <c r="C155" s="3">
        <v>2019</v>
      </c>
      <c r="D155" s="38">
        <f t="shared" ref="D155:D156" si="85">G155</f>
        <v>3</v>
      </c>
      <c r="E155" s="38"/>
      <c r="F155" s="38"/>
      <c r="G155" s="38">
        <v>3</v>
      </c>
      <c r="H155" s="38"/>
      <c r="I155" s="69"/>
      <c r="J155" s="5"/>
    </row>
    <row r="156" spans="1:10" ht="25.2" customHeight="1" thickBot="1" x14ac:dyDescent="0.35">
      <c r="A156" s="96"/>
      <c r="B156" s="70"/>
      <c r="C156" s="7">
        <v>2020</v>
      </c>
      <c r="D156" s="38">
        <f t="shared" si="85"/>
        <v>3</v>
      </c>
      <c r="E156" s="39"/>
      <c r="F156" s="39"/>
      <c r="G156" s="39">
        <v>3</v>
      </c>
      <c r="H156" s="39"/>
      <c r="I156" s="69"/>
      <c r="J156" s="5"/>
    </row>
    <row r="157" spans="1:10" ht="25.2" customHeight="1" thickBot="1" x14ac:dyDescent="0.35">
      <c r="A157" s="72" t="s">
        <v>13</v>
      </c>
      <c r="B157" s="73"/>
      <c r="C157" s="9" t="s">
        <v>69</v>
      </c>
      <c r="D157" s="40">
        <f>D156+D155+D154</f>
        <v>9</v>
      </c>
      <c r="E157" s="40">
        <f t="shared" ref="E157" si="86">E156+E155+E154</f>
        <v>0</v>
      </c>
      <c r="F157" s="40">
        <f t="shared" ref="F157" si="87">F156+F155+F154</f>
        <v>0</v>
      </c>
      <c r="G157" s="40">
        <f t="shared" ref="G157" si="88">G156+G155+G154</f>
        <v>9</v>
      </c>
      <c r="H157" s="40">
        <f t="shared" ref="H157" si="89">H156+H155+H154</f>
        <v>0</v>
      </c>
      <c r="I157" s="71"/>
      <c r="J157" s="5"/>
    </row>
    <row r="158" spans="1:10" ht="24" customHeight="1" x14ac:dyDescent="0.3">
      <c r="A158" s="94" t="s">
        <v>15</v>
      </c>
      <c r="B158" s="68" t="s">
        <v>34</v>
      </c>
      <c r="C158" s="13">
        <v>2018</v>
      </c>
      <c r="D158" s="38">
        <f>G158</f>
        <v>25</v>
      </c>
      <c r="E158" s="41"/>
      <c r="F158" s="41"/>
      <c r="G158" s="41">
        <v>25</v>
      </c>
      <c r="H158" s="41"/>
      <c r="I158" s="69" t="s">
        <v>56</v>
      </c>
      <c r="J158" s="5"/>
    </row>
    <row r="159" spans="1:10" ht="24" customHeight="1" x14ac:dyDescent="0.3">
      <c r="A159" s="95"/>
      <c r="B159" s="69"/>
      <c r="C159" s="3">
        <v>2019</v>
      </c>
      <c r="D159" s="38">
        <f t="shared" ref="D159:D160" si="90">G159</f>
        <v>20</v>
      </c>
      <c r="E159" s="38"/>
      <c r="F159" s="38"/>
      <c r="G159" s="41">
        <v>20</v>
      </c>
      <c r="H159" s="38"/>
      <c r="I159" s="69"/>
      <c r="J159" s="5"/>
    </row>
    <row r="160" spans="1:10" ht="24" customHeight="1" thickBot="1" x14ac:dyDescent="0.35">
      <c r="A160" s="96"/>
      <c r="B160" s="70"/>
      <c r="C160" s="7">
        <v>2020</v>
      </c>
      <c r="D160" s="38">
        <f t="shared" si="90"/>
        <v>25</v>
      </c>
      <c r="E160" s="39"/>
      <c r="F160" s="39"/>
      <c r="G160" s="41">
        <v>25</v>
      </c>
      <c r="H160" s="39"/>
      <c r="I160" s="69"/>
      <c r="J160" s="5"/>
    </row>
    <row r="161" spans="1:10" ht="24" customHeight="1" thickBot="1" x14ac:dyDescent="0.35">
      <c r="A161" s="72" t="s">
        <v>13</v>
      </c>
      <c r="B161" s="73"/>
      <c r="C161" s="9" t="s">
        <v>69</v>
      </c>
      <c r="D161" s="40">
        <f>D160+D159+D158</f>
        <v>70</v>
      </c>
      <c r="E161" s="40">
        <f t="shared" ref="E161" si="91">E160+E159+E158</f>
        <v>0</v>
      </c>
      <c r="F161" s="40">
        <f t="shared" ref="F161" si="92">F160+F159+F158</f>
        <v>0</v>
      </c>
      <c r="G161" s="40">
        <f t="shared" ref="G161" si="93">G160+G159+G158</f>
        <v>70</v>
      </c>
      <c r="H161" s="40">
        <f t="shared" ref="H161" si="94">H160+H159+H158</f>
        <v>0</v>
      </c>
      <c r="I161" s="71"/>
      <c r="J161" s="5"/>
    </row>
    <row r="162" spans="1:10" ht="44.4" customHeight="1" x14ac:dyDescent="0.3">
      <c r="A162" s="152" t="s">
        <v>16</v>
      </c>
      <c r="B162" s="68" t="s">
        <v>126</v>
      </c>
      <c r="C162" s="13">
        <v>2018</v>
      </c>
      <c r="D162" s="38">
        <f>G162</f>
        <v>231</v>
      </c>
      <c r="E162" s="41">
        <f>E166+E170+E174+E178+E182+E186+E190+E194+E198+E202+E206+E210+E214+E218+E222+E226+E230+E234</f>
        <v>0</v>
      </c>
      <c r="F162" s="41">
        <f t="shared" ref="F162:H162" si="95">F166+F170+F174+F178+F182+F186+F190+F194+F198+F202+F206+F210+F214+F218+F222+F226+F230+F234</f>
        <v>0</v>
      </c>
      <c r="G162" s="41">
        <f>G166+G170+G174+G178+G182+G186+G190+G194+G198+G202+G206+G210+G214+G218+G222+G226+G230+G234</f>
        <v>231</v>
      </c>
      <c r="H162" s="41">
        <f t="shared" si="95"/>
        <v>0</v>
      </c>
      <c r="I162" s="107" t="s">
        <v>127</v>
      </c>
      <c r="J162" s="26"/>
    </row>
    <row r="163" spans="1:10" ht="44.4" customHeight="1" x14ac:dyDescent="0.3">
      <c r="A163" s="153"/>
      <c r="B163" s="69"/>
      <c r="C163" s="3">
        <v>2019</v>
      </c>
      <c r="D163" s="38">
        <f t="shared" ref="D163:D164" si="96">G163</f>
        <v>173</v>
      </c>
      <c r="E163" s="41">
        <f t="shared" ref="E163:H164" si="97">E167+E171+E175+E179+E183+E187+E191+E195+E199+E203+E207+E211+E215+E219+E223+E227+E231+E235</f>
        <v>0</v>
      </c>
      <c r="F163" s="41">
        <f t="shared" si="97"/>
        <v>0</v>
      </c>
      <c r="G163" s="41">
        <f t="shared" si="97"/>
        <v>173</v>
      </c>
      <c r="H163" s="41">
        <f t="shared" si="97"/>
        <v>0</v>
      </c>
      <c r="I163" s="69"/>
      <c r="J163" s="26"/>
    </row>
    <row r="164" spans="1:10" ht="44.4" customHeight="1" thickBot="1" x14ac:dyDescent="0.35">
      <c r="A164" s="154"/>
      <c r="B164" s="70"/>
      <c r="C164" s="7">
        <v>2020</v>
      </c>
      <c r="D164" s="38">
        <f t="shared" si="96"/>
        <v>231</v>
      </c>
      <c r="E164" s="41">
        <f t="shared" si="97"/>
        <v>0</v>
      </c>
      <c r="F164" s="41">
        <f t="shared" si="97"/>
        <v>0</v>
      </c>
      <c r="G164" s="41">
        <f t="shared" si="97"/>
        <v>231</v>
      </c>
      <c r="H164" s="41">
        <f t="shared" si="97"/>
        <v>0</v>
      </c>
      <c r="I164" s="69"/>
      <c r="J164" s="26"/>
    </row>
    <row r="165" spans="1:10" ht="29.4" customHeight="1" thickBot="1" x14ac:dyDescent="0.35">
      <c r="A165" s="72" t="s">
        <v>13</v>
      </c>
      <c r="B165" s="73"/>
      <c r="C165" s="9" t="s">
        <v>69</v>
      </c>
      <c r="D165" s="40">
        <f>D164+D163+D162</f>
        <v>635</v>
      </c>
      <c r="E165" s="40">
        <f t="shared" ref="E165" si="98">E164+E163+E162</f>
        <v>0</v>
      </c>
      <c r="F165" s="40">
        <f t="shared" ref="F165" si="99">F164+F163+F162</f>
        <v>0</v>
      </c>
      <c r="G165" s="40">
        <f t="shared" ref="G165" si="100">G164+G163+G162</f>
        <v>635</v>
      </c>
      <c r="H165" s="40">
        <f t="shared" ref="H165" si="101">H164+H163+H162</f>
        <v>0</v>
      </c>
      <c r="I165" s="71"/>
      <c r="J165" s="26"/>
    </row>
    <row r="166" spans="1:10" ht="34.950000000000003" customHeight="1" x14ac:dyDescent="0.3">
      <c r="A166" s="65" t="s">
        <v>128</v>
      </c>
      <c r="B166" s="107" t="s">
        <v>35</v>
      </c>
      <c r="C166" s="3">
        <v>2018</v>
      </c>
      <c r="D166" s="38">
        <f>G166</f>
        <v>10</v>
      </c>
      <c r="E166" s="38"/>
      <c r="F166" s="38"/>
      <c r="G166" s="38">
        <v>10</v>
      </c>
      <c r="H166" s="38"/>
      <c r="I166" s="107" t="s">
        <v>59</v>
      </c>
      <c r="J166" s="5"/>
    </row>
    <row r="167" spans="1:10" ht="34.950000000000003" customHeight="1" x14ac:dyDescent="0.3">
      <c r="A167" s="66"/>
      <c r="B167" s="69"/>
      <c r="C167" s="3">
        <v>2019</v>
      </c>
      <c r="D167" s="38">
        <f t="shared" ref="D167:D168" si="102">G167</f>
        <v>8</v>
      </c>
      <c r="E167" s="38"/>
      <c r="F167" s="38"/>
      <c r="G167" s="38">
        <v>8</v>
      </c>
      <c r="H167" s="38"/>
      <c r="I167" s="69"/>
      <c r="J167" s="5"/>
    </row>
    <row r="168" spans="1:10" ht="34.950000000000003" customHeight="1" thickBot="1" x14ac:dyDescent="0.35">
      <c r="A168" s="67"/>
      <c r="B168" s="70"/>
      <c r="C168" s="7">
        <v>2020</v>
      </c>
      <c r="D168" s="38">
        <f t="shared" si="102"/>
        <v>10</v>
      </c>
      <c r="E168" s="39"/>
      <c r="F168" s="39"/>
      <c r="G168" s="38">
        <v>10</v>
      </c>
      <c r="H168" s="39"/>
      <c r="I168" s="69"/>
      <c r="J168" s="5"/>
    </row>
    <row r="169" spans="1:10" ht="22.95" customHeight="1" thickBot="1" x14ac:dyDescent="0.35">
      <c r="A169" s="72" t="s">
        <v>13</v>
      </c>
      <c r="B169" s="73"/>
      <c r="C169" s="9" t="s">
        <v>69</v>
      </c>
      <c r="D169" s="40">
        <f>D168+D167+D166</f>
        <v>28</v>
      </c>
      <c r="E169" s="40">
        <f t="shared" ref="E169" si="103">E168+E167+E166</f>
        <v>0</v>
      </c>
      <c r="F169" s="40">
        <f t="shared" ref="F169" si="104">F168+F167+F166</f>
        <v>0</v>
      </c>
      <c r="G169" s="40">
        <f t="shared" ref="G169" si="105">G168+G167+G166</f>
        <v>28</v>
      </c>
      <c r="H169" s="40">
        <f t="shared" ref="H169" si="106">H168+H167+H166</f>
        <v>0</v>
      </c>
      <c r="I169" s="71"/>
      <c r="J169" s="5"/>
    </row>
    <row r="170" spans="1:10" ht="25.95" customHeight="1" x14ac:dyDescent="0.3">
      <c r="A170" s="65" t="s">
        <v>129</v>
      </c>
      <c r="B170" s="68" t="s">
        <v>36</v>
      </c>
      <c r="C170" s="13">
        <v>2018</v>
      </c>
      <c r="D170" s="38">
        <f>G170</f>
        <v>20</v>
      </c>
      <c r="E170" s="41"/>
      <c r="F170" s="41"/>
      <c r="G170" s="41">
        <v>20</v>
      </c>
      <c r="H170" s="41"/>
      <c r="I170" s="69" t="s">
        <v>56</v>
      </c>
      <c r="J170" s="5"/>
    </row>
    <row r="171" spans="1:10" ht="25.95" customHeight="1" x14ac:dyDescent="0.3">
      <c r="A171" s="66"/>
      <c r="B171" s="69"/>
      <c r="C171" s="3">
        <v>2019</v>
      </c>
      <c r="D171" s="38">
        <f t="shared" ref="D171:D172" si="107">G171</f>
        <v>15</v>
      </c>
      <c r="E171" s="38"/>
      <c r="F171" s="38"/>
      <c r="G171" s="41">
        <v>15</v>
      </c>
      <c r="H171" s="38"/>
      <c r="I171" s="69"/>
      <c r="J171" s="5"/>
    </row>
    <row r="172" spans="1:10" ht="25.95" customHeight="1" thickBot="1" x14ac:dyDescent="0.35">
      <c r="A172" s="67"/>
      <c r="B172" s="70"/>
      <c r="C172" s="7">
        <v>2020</v>
      </c>
      <c r="D172" s="38">
        <f t="shared" si="107"/>
        <v>20</v>
      </c>
      <c r="E172" s="39"/>
      <c r="F172" s="39"/>
      <c r="G172" s="41">
        <v>20</v>
      </c>
      <c r="H172" s="39"/>
      <c r="I172" s="69"/>
      <c r="J172" s="5"/>
    </row>
    <row r="173" spans="1:10" ht="23.4" customHeight="1" thickBot="1" x14ac:dyDescent="0.35">
      <c r="A173" s="72" t="s">
        <v>13</v>
      </c>
      <c r="B173" s="73"/>
      <c r="C173" s="9" t="s">
        <v>69</v>
      </c>
      <c r="D173" s="40">
        <f>D172+D171+D170</f>
        <v>55</v>
      </c>
      <c r="E173" s="40">
        <f t="shared" ref="E173" si="108">E172+E171+E170</f>
        <v>0</v>
      </c>
      <c r="F173" s="40">
        <f t="shared" ref="F173" si="109">F172+F171+F170</f>
        <v>0</v>
      </c>
      <c r="G173" s="40">
        <f t="shared" ref="G173" si="110">G172+G171+G170</f>
        <v>55</v>
      </c>
      <c r="H173" s="40">
        <f t="shared" ref="H173" si="111">H172+H171+H170</f>
        <v>0</v>
      </c>
      <c r="I173" s="71"/>
      <c r="J173" s="5"/>
    </row>
    <row r="174" spans="1:10" ht="33.6" customHeight="1" x14ac:dyDescent="0.3">
      <c r="A174" s="65" t="s">
        <v>130</v>
      </c>
      <c r="B174" s="68" t="s">
        <v>37</v>
      </c>
      <c r="C174" s="13">
        <v>2018</v>
      </c>
      <c r="D174" s="38">
        <f>G174</f>
        <v>5</v>
      </c>
      <c r="E174" s="41"/>
      <c r="F174" s="41"/>
      <c r="G174" s="41">
        <v>5</v>
      </c>
      <c r="H174" s="41"/>
      <c r="I174" s="107" t="s">
        <v>93</v>
      </c>
      <c r="J174" s="5"/>
    </row>
    <row r="175" spans="1:10" ht="33.6" customHeight="1" x14ac:dyDescent="0.3">
      <c r="A175" s="66"/>
      <c r="B175" s="69"/>
      <c r="C175" s="3">
        <v>2019</v>
      </c>
      <c r="D175" s="38">
        <f t="shared" ref="D175:D176" si="112">G175</f>
        <v>3</v>
      </c>
      <c r="E175" s="38"/>
      <c r="F175" s="38"/>
      <c r="G175" s="41">
        <v>3</v>
      </c>
      <c r="H175" s="38"/>
      <c r="I175" s="69"/>
      <c r="J175" s="5"/>
    </row>
    <row r="176" spans="1:10" ht="33.6" customHeight="1" thickBot="1" x14ac:dyDescent="0.35">
      <c r="A176" s="67"/>
      <c r="B176" s="70"/>
      <c r="C176" s="7">
        <v>2020</v>
      </c>
      <c r="D176" s="38">
        <f t="shared" si="112"/>
        <v>5</v>
      </c>
      <c r="E176" s="39"/>
      <c r="F176" s="39"/>
      <c r="G176" s="41">
        <v>5</v>
      </c>
      <c r="H176" s="39"/>
      <c r="I176" s="69"/>
      <c r="J176" s="5"/>
    </row>
    <row r="177" spans="1:10" ht="33.6" customHeight="1" thickBot="1" x14ac:dyDescent="0.35">
      <c r="A177" s="72" t="s">
        <v>13</v>
      </c>
      <c r="B177" s="73"/>
      <c r="C177" s="9" t="s">
        <v>69</v>
      </c>
      <c r="D177" s="40">
        <f>D176+D175+D174</f>
        <v>13</v>
      </c>
      <c r="E177" s="40">
        <f t="shared" ref="E177" si="113">E176+E175+E174</f>
        <v>0</v>
      </c>
      <c r="F177" s="40">
        <f t="shared" ref="F177" si="114">F176+F175+F174</f>
        <v>0</v>
      </c>
      <c r="G177" s="40">
        <f t="shared" ref="G177" si="115">G176+G175+G174</f>
        <v>13</v>
      </c>
      <c r="H177" s="40">
        <f t="shared" ref="H177" si="116">H176+H175+H174</f>
        <v>0</v>
      </c>
      <c r="I177" s="71"/>
      <c r="J177" s="5"/>
    </row>
    <row r="178" spans="1:10" ht="25.2" customHeight="1" x14ac:dyDescent="0.3">
      <c r="A178" s="65" t="s">
        <v>131</v>
      </c>
      <c r="B178" s="68" t="s">
        <v>38</v>
      </c>
      <c r="C178" s="13">
        <v>2018</v>
      </c>
      <c r="D178" s="38">
        <f>G178</f>
        <v>10</v>
      </c>
      <c r="E178" s="41"/>
      <c r="F178" s="41"/>
      <c r="G178" s="41">
        <v>10</v>
      </c>
      <c r="H178" s="41"/>
      <c r="I178" s="69" t="s">
        <v>60</v>
      </c>
      <c r="J178" s="5"/>
    </row>
    <row r="179" spans="1:10" ht="25.2" customHeight="1" x14ac:dyDescent="0.3">
      <c r="A179" s="66"/>
      <c r="B179" s="69"/>
      <c r="C179" s="3">
        <v>2019</v>
      </c>
      <c r="D179" s="38">
        <f t="shared" ref="D179:D180" si="117">G179</f>
        <v>8</v>
      </c>
      <c r="E179" s="38"/>
      <c r="F179" s="38"/>
      <c r="G179" s="41">
        <v>8</v>
      </c>
      <c r="H179" s="38"/>
      <c r="I179" s="69"/>
      <c r="J179" s="5"/>
    </row>
    <row r="180" spans="1:10" ht="31.5" customHeight="1" thickBot="1" x14ac:dyDescent="0.35">
      <c r="A180" s="67"/>
      <c r="B180" s="70"/>
      <c r="C180" s="7">
        <v>2020</v>
      </c>
      <c r="D180" s="38">
        <f t="shared" si="117"/>
        <v>10</v>
      </c>
      <c r="E180" s="39"/>
      <c r="F180" s="39"/>
      <c r="G180" s="41">
        <v>10</v>
      </c>
      <c r="H180" s="39"/>
      <c r="I180" s="69"/>
      <c r="J180" s="5"/>
    </row>
    <row r="181" spans="1:10" ht="25.2" customHeight="1" thickBot="1" x14ac:dyDescent="0.35">
      <c r="A181" s="72" t="s">
        <v>13</v>
      </c>
      <c r="B181" s="73"/>
      <c r="C181" s="9" t="s">
        <v>69</v>
      </c>
      <c r="D181" s="40">
        <f>D180+D179+D178</f>
        <v>28</v>
      </c>
      <c r="E181" s="40">
        <f t="shared" ref="E181" si="118">E180+E179+E178</f>
        <v>0</v>
      </c>
      <c r="F181" s="40">
        <f t="shared" ref="F181" si="119">F180+F179+F178</f>
        <v>0</v>
      </c>
      <c r="G181" s="40">
        <f t="shared" ref="G181" si="120">G180+G179+G178</f>
        <v>28</v>
      </c>
      <c r="H181" s="40">
        <f t="shared" ref="H181" si="121">H180+H179+H178</f>
        <v>0</v>
      </c>
      <c r="I181" s="71"/>
      <c r="J181" s="5"/>
    </row>
    <row r="182" spans="1:10" ht="24" customHeight="1" x14ac:dyDescent="0.3">
      <c r="A182" s="65" t="s">
        <v>132</v>
      </c>
      <c r="B182" s="68" t="s">
        <v>61</v>
      </c>
      <c r="C182" s="13">
        <v>2018</v>
      </c>
      <c r="D182" s="38">
        <f>G182</f>
        <v>3</v>
      </c>
      <c r="E182" s="41"/>
      <c r="F182" s="41"/>
      <c r="G182" s="41">
        <v>3</v>
      </c>
      <c r="H182" s="41"/>
      <c r="I182" s="69" t="s">
        <v>39</v>
      </c>
      <c r="J182" s="5"/>
    </row>
    <row r="183" spans="1:10" ht="24" customHeight="1" x14ac:dyDescent="0.3">
      <c r="A183" s="66"/>
      <c r="B183" s="69"/>
      <c r="C183" s="3">
        <v>2019</v>
      </c>
      <c r="D183" s="38">
        <f t="shared" ref="D183:D184" si="122">G183</f>
        <v>2</v>
      </c>
      <c r="E183" s="38"/>
      <c r="F183" s="38"/>
      <c r="G183" s="38">
        <v>2</v>
      </c>
      <c r="H183" s="38"/>
      <c r="I183" s="69"/>
      <c r="J183" s="5"/>
    </row>
    <row r="184" spans="1:10" ht="36" customHeight="1" thickBot="1" x14ac:dyDescent="0.35">
      <c r="A184" s="67"/>
      <c r="B184" s="70"/>
      <c r="C184" s="7">
        <v>2020</v>
      </c>
      <c r="D184" s="38">
        <f t="shared" si="122"/>
        <v>3</v>
      </c>
      <c r="E184" s="39"/>
      <c r="F184" s="39"/>
      <c r="G184" s="39">
        <v>3</v>
      </c>
      <c r="H184" s="39"/>
      <c r="I184" s="69"/>
      <c r="J184" s="5"/>
    </row>
    <row r="185" spans="1:10" ht="24" customHeight="1" thickBot="1" x14ac:dyDescent="0.35">
      <c r="A185" s="72" t="s">
        <v>13</v>
      </c>
      <c r="B185" s="73"/>
      <c r="C185" s="9" t="s">
        <v>69</v>
      </c>
      <c r="D185" s="40">
        <f>D184+D183+D182</f>
        <v>8</v>
      </c>
      <c r="E185" s="40">
        <f t="shared" ref="E185" si="123">E184+E183+E182</f>
        <v>0</v>
      </c>
      <c r="F185" s="40">
        <f t="shared" ref="F185" si="124">F184+F183+F182</f>
        <v>0</v>
      </c>
      <c r="G185" s="40">
        <f t="shared" ref="G185" si="125">G184+G183+G182</f>
        <v>8</v>
      </c>
      <c r="H185" s="40">
        <f t="shared" ref="H185" si="126">H184+H183+H182</f>
        <v>0</v>
      </c>
      <c r="I185" s="71"/>
      <c r="J185" s="5"/>
    </row>
    <row r="186" spans="1:10" ht="31.95" customHeight="1" x14ac:dyDescent="0.3">
      <c r="A186" s="65" t="s">
        <v>133</v>
      </c>
      <c r="B186" s="68" t="s">
        <v>62</v>
      </c>
      <c r="C186" s="13">
        <v>2018</v>
      </c>
      <c r="D186" s="38">
        <f>G186</f>
        <v>10</v>
      </c>
      <c r="E186" s="41"/>
      <c r="F186" s="41"/>
      <c r="G186" s="41">
        <v>10</v>
      </c>
      <c r="H186" s="41"/>
      <c r="I186" s="69" t="s">
        <v>63</v>
      </c>
      <c r="J186" s="5"/>
    </row>
    <row r="187" spans="1:10" ht="31.95" customHeight="1" x14ac:dyDescent="0.3">
      <c r="A187" s="66"/>
      <c r="B187" s="69"/>
      <c r="C187" s="3">
        <v>2019</v>
      </c>
      <c r="D187" s="38">
        <f t="shared" ref="D187:D188" si="127">G187</f>
        <v>8</v>
      </c>
      <c r="E187" s="38"/>
      <c r="F187" s="38"/>
      <c r="G187" s="41">
        <v>8</v>
      </c>
      <c r="H187" s="38"/>
      <c r="I187" s="69"/>
      <c r="J187" s="5"/>
    </row>
    <row r="188" spans="1:10" ht="31.95" customHeight="1" thickBot="1" x14ac:dyDescent="0.35">
      <c r="A188" s="67"/>
      <c r="B188" s="70"/>
      <c r="C188" s="7">
        <v>2020</v>
      </c>
      <c r="D188" s="38">
        <f t="shared" si="127"/>
        <v>10</v>
      </c>
      <c r="E188" s="39"/>
      <c r="F188" s="39"/>
      <c r="G188" s="41">
        <v>10</v>
      </c>
      <c r="H188" s="39"/>
      <c r="I188" s="69"/>
      <c r="J188" s="5"/>
    </row>
    <row r="189" spans="1:10" ht="24" customHeight="1" thickBot="1" x14ac:dyDescent="0.35">
      <c r="A189" s="72" t="s">
        <v>13</v>
      </c>
      <c r="B189" s="73"/>
      <c r="C189" s="9" t="s">
        <v>69</v>
      </c>
      <c r="D189" s="40">
        <f>D188+D187+D186</f>
        <v>28</v>
      </c>
      <c r="E189" s="40">
        <f t="shared" ref="E189" si="128">E188+E187+E186</f>
        <v>0</v>
      </c>
      <c r="F189" s="40">
        <f t="shared" ref="F189" si="129">F188+F187+F186</f>
        <v>0</v>
      </c>
      <c r="G189" s="40">
        <f t="shared" ref="G189" si="130">G188+G187+G186</f>
        <v>28</v>
      </c>
      <c r="H189" s="40">
        <f t="shared" ref="H189" si="131">H188+H187+H186</f>
        <v>0</v>
      </c>
      <c r="I189" s="71"/>
      <c r="J189" s="5"/>
    </row>
    <row r="190" spans="1:10" ht="24" customHeight="1" x14ac:dyDescent="0.3">
      <c r="A190" s="65" t="s">
        <v>134</v>
      </c>
      <c r="B190" s="68" t="s">
        <v>64</v>
      </c>
      <c r="C190" s="13">
        <v>2018</v>
      </c>
      <c r="D190" s="38">
        <f>G190</f>
        <v>6</v>
      </c>
      <c r="E190" s="41"/>
      <c r="F190" s="41"/>
      <c r="G190" s="41">
        <v>6</v>
      </c>
      <c r="H190" s="41"/>
      <c r="I190" s="69" t="s">
        <v>63</v>
      </c>
      <c r="J190" s="5"/>
    </row>
    <row r="191" spans="1:10" ht="24" customHeight="1" x14ac:dyDescent="0.3">
      <c r="A191" s="66"/>
      <c r="B191" s="69"/>
      <c r="C191" s="3">
        <v>2019</v>
      </c>
      <c r="D191" s="38">
        <f t="shared" ref="D191:D192" si="132">G191</f>
        <v>4</v>
      </c>
      <c r="E191" s="38"/>
      <c r="F191" s="38"/>
      <c r="G191" s="41">
        <v>4</v>
      </c>
      <c r="H191" s="38"/>
      <c r="I191" s="69"/>
      <c r="J191" s="5"/>
    </row>
    <row r="192" spans="1:10" ht="24" customHeight="1" thickBot="1" x14ac:dyDescent="0.35">
      <c r="A192" s="67"/>
      <c r="B192" s="70"/>
      <c r="C192" s="7">
        <v>2020</v>
      </c>
      <c r="D192" s="38">
        <f t="shared" si="132"/>
        <v>6</v>
      </c>
      <c r="E192" s="39"/>
      <c r="F192" s="39"/>
      <c r="G192" s="41">
        <v>6</v>
      </c>
      <c r="H192" s="39"/>
      <c r="I192" s="69"/>
      <c r="J192" s="5"/>
    </row>
    <row r="193" spans="1:10" ht="24" customHeight="1" thickBot="1" x14ac:dyDescent="0.35">
      <c r="A193" s="72" t="s">
        <v>13</v>
      </c>
      <c r="B193" s="73"/>
      <c r="C193" s="9" t="s">
        <v>69</v>
      </c>
      <c r="D193" s="40">
        <f>D192+D191+D190</f>
        <v>16</v>
      </c>
      <c r="E193" s="40">
        <f t="shared" ref="E193" si="133">E192+E191+E190</f>
        <v>0</v>
      </c>
      <c r="F193" s="40">
        <f t="shared" ref="F193" si="134">F192+F191+F190</f>
        <v>0</v>
      </c>
      <c r="G193" s="40">
        <f t="shared" ref="G193" si="135">G192+G191+G190</f>
        <v>16</v>
      </c>
      <c r="H193" s="40">
        <f t="shared" ref="H193" si="136">H192+H191+H190</f>
        <v>0</v>
      </c>
      <c r="I193" s="71"/>
      <c r="J193" s="5"/>
    </row>
    <row r="194" spans="1:10" ht="22.2" customHeight="1" x14ac:dyDescent="0.3">
      <c r="A194" s="65" t="s">
        <v>135</v>
      </c>
      <c r="B194" s="68" t="s">
        <v>40</v>
      </c>
      <c r="C194" s="13">
        <v>2018</v>
      </c>
      <c r="D194" s="38">
        <f>G194</f>
        <v>5</v>
      </c>
      <c r="E194" s="41"/>
      <c r="F194" s="41"/>
      <c r="G194" s="41">
        <v>5</v>
      </c>
      <c r="H194" s="41"/>
      <c r="I194" s="69" t="s">
        <v>94</v>
      </c>
      <c r="J194" s="5"/>
    </row>
    <row r="195" spans="1:10" ht="22.2" customHeight="1" x14ac:dyDescent="0.3">
      <c r="A195" s="66"/>
      <c r="B195" s="69"/>
      <c r="C195" s="3">
        <v>2019</v>
      </c>
      <c r="D195" s="38">
        <f t="shared" ref="D195:D196" si="137">G195</f>
        <v>4</v>
      </c>
      <c r="E195" s="38"/>
      <c r="F195" s="38"/>
      <c r="G195" s="41">
        <v>4</v>
      </c>
      <c r="H195" s="38"/>
      <c r="I195" s="69"/>
      <c r="J195" s="5"/>
    </row>
    <row r="196" spans="1:10" ht="22.2" customHeight="1" thickBot="1" x14ac:dyDescent="0.35">
      <c r="A196" s="67"/>
      <c r="B196" s="70"/>
      <c r="C196" s="7">
        <v>2020</v>
      </c>
      <c r="D196" s="38">
        <f t="shared" si="137"/>
        <v>5</v>
      </c>
      <c r="E196" s="39"/>
      <c r="F196" s="39"/>
      <c r="G196" s="41">
        <v>5</v>
      </c>
      <c r="H196" s="39"/>
      <c r="I196" s="69"/>
      <c r="J196" s="5"/>
    </row>
    <row r="197" spans="1:10" ht="22.2" customHeight="1" thickBot="1" x14ac:dyDescent="0.35">
      <c r="A197" s="72" t="s">
        <v>13</v>
      </c>
      <c r="B197" s="73"/>
      <c r="C197" s="9" t="s">
        <v>69</v>
      </c>
      <c r="D197" s="40">
        <f>D196+D195+D194</f>
        <v>14</v>
      </c>
      <c r="E197" s="40">
        <f t="shared" ref="E197" si="138">E196+E195+E194</f>
        <v>0</v>
      </c>
      <c r="F197" s="40">
        <f t="shared" ref="F197" si="139">F196+F195+F194</f>
        <v>0</v>
      </c>
      <c r="G197" s="40">
        <f t="shared" ref="G197" si="140">G196+G195+G194</f>
        <v>14</v>
      </c>
      <c r="H197" s="40">
        <f t="shared" ref="H197" si="141">H196+H195+H194</f>
        <v>0</v>
      </c>
      <c r="I197" s="71"/>
      <c r="J197" s="5"/>
    </row>
    <row r="198" spans="1:10" ht="26.4" customHeight="1" x14ac:dyDescent="0.3">
      <c r="A198" s="65" t="s">
        <v>136</v>
      </c>
      <c r="B198" s="68" t="s">
        <v>41</v>
      </c>
      <c r="C198" s="13">
        <v>2018</v>
      </c>
      <c r="D198" s="38">
        <f>G198</f>
        <v>3</v>
      </c>
      <c r="E198" s="41"/>
      <c r="F198" s="41"/>
      <c r="G198" s="41">
        <v>3</v>
      </c>
      <c r="H198" s="41"/>
      <c r="I198" s="69" t="s">
        <v>94</v>
      </c>
      <c r="J198" s="5"/>
    </row>
    <row r="199" spans="1:10" ht="26.4" customHeight="1" x14ac:dyDescent="0.3">
      <c r="A199" s="66"/>
      <c r="B199" s="69"/>
      <c r="C199" s="3">
        <v>2019</v>
      </c>
      <c r="D199" s="38">
        <f t="shared" ref="D199:D200" si="142">G199</f>
        <v>2</v>
      </c>
      <c r="E199" s="38"/>
      <c r="F199" s="38"/>
      <c r="G199" s="38">
        <v>2</v>
      </c>
      <c r="H199" s="38"/>
      <c r="I199" s="69"/>
      <c r="J199" s="5"/>
    </row>
    <row r="200" spans="1:10" ht="26.4" customHeight="1" thickBot="1" x14ac:dyDescent="0.35">
      <c r="A200" s="67"/>
      <c r="B200" s="70"/>
      <c r="C200" s="7">
        <v>2020</v>
      </c>
      <c r="D200" s="38">
        <f t="shared" si="142"/>
        <v>3</v>
      </c>
      <c r="E200" s="39"/>
      <c r="F200" s="39"/>
      <c r="G200" s="39">
        <v>3</v>
      </c>
      <c r="H200" s="39"/>
      <c r="I200" s="69"/>
      <c r="J200" s="5"/>
    </row>
    <row r="201" spans="1:10" ht="26.4" customHeight="1" thickBot="1" x14ac:dyDescent="0.35">
      <c r="A201" s="72" t="s">
        <v>13</v>
      </c>
      <c r="B201" s="73"/>
      <c r="C201" s="9" t="s">
        <v>69</v>
      </c>
      <c r="D201" s="40">
        <f>D200+D199+D198</f>
        <v>8</v>
      </c>
      <c r="E201" s="40">
        <f t="shared" ref="E201" si="143">E200+E199+E198</f>
        <v>0</v>
      </c>
      <c r="F201" s="40">
        <f t="shared" ref="F201" si="144">F200+F199+F198</f>
        <v>0</v>
      </c>
      <c r="G201" s="40">
        <f t="shared" ref="G201" si="145">G200+G199+G198</f>
        <v>8</v>
      </c>
      <c r="H201" s="40">
        <f t="shared" ref="H201" si="146">H200+H199+H198</f>
        <v>0</v>
      </c>
      <c r="I201" s="71"/>
      <c r="J201" s="5"/>
    </row>
    <row r="202" spans="1:10" ht="32.4" customHeight="1" x14ac:dyDescent="0.3">
      <c r="A202" s="65" t="s">
        <v>137</v>
      </c>
      <c r="B202" s="68" t="s">
        <v>42</v>
      </c>
      <c r="C202" s="13">
        <v>2018</v>
      </c>
      <c r="D202" s="38">
        <f>G202</f>
        <v>8</v>
      </c>
      <c r="E202" s="41"/>
      <c r="F202" s="41"/>
      <c r="G202" s="41">
        <v>8</v>
      </c>
      <c r="H202" s="41"/>
      <c r="I202" s="69" t="s">
        <v>65</v>
      </c>
      <c r="J202" s="5"/>
    </row>
    <row r="203" spans="1:10" ht="32.4" customHeight="1" x14ac:dyDescent="0.3">
      <c r="A203" s="66"/>
      <c r="B203" s="69"/>
      <c r="C203" s="3">
        <v>2019</v>
      </c>
      <c r="D203" s="38">
        <f t="shared" ref="D203:D204" si="147">G203</f>
        <v>6</v>
      </c>
      <c r="E203" s="38"/>
      <c r="F203" s="38"/>
      <c r="G203" s="41">
        <v>6</v>
      </c>
      <c r="H203" s="38"/>
      <c r="I203" s="69"/>
      <c r="J203" s="5"/>
    </row>
    <row r="204" spans="1:10" ht="32.4" customHeight="1" thickBot="1" x14ac:dyDescent="0.35">
      <c r="A204" s="67"/>
      <c r="B204" s="70"/>
      <c r="C204" s="7">
        <v>2020</v>
      </c>
      <c r="D204" s="38">
        <f t="shared" si="147"/>
        <v>8</v>
      </c>
      <c r="E204" s="39"/>
      <c r="F204" s="39"/>
      <c r="G204" s="41">
        <v>8</v>
      </c>
      <c r="H204" s="39"/>
      <c r="I204" s="69"/>
      <c r="J204" s="5"/>
    </row>
    <row r="205" spans="1:10" ht="32.4" customHeight="1" thickBot="1" x14ac:dyDescent="0.35">
      <c r="A205" s="72" t="s">
        <v>13</v>
      </c>
      <c r="B205" s="73"/>
      <c r="C205" s="9" t="s">
        <v>69</v>
      </c>
      <c r="D205" s="40">
        <f>D204+D203+D202</f>
        <v>22</v>
      </c>
      <c r="E205" s="40">
        <f t="shared" ref="E205" si="148">E204+E203+E202</f>
        <v>0</v>
      </c>
      <c r="F205" s="40">
        <f t="shared" ref="F205" si="149">F204+F203+F202</f>
        <v>0</v>
      </c>
      <c r="G205" s="40">
        <f t="shared" ref="G205" si="150">G204+G203+G202</f>
        <v>22</v>
      </c>
      <c r="H205" s="40">
        <f t="shared" ref="H205" si="151">H204+H203+H202</f>
        <v>0</v>
      </c>
      <c r="I205" s="71"/>
      <c r="J205" s="5"/>
    </row>
    <row r="206" spans="1:10" ht="32.4" customHeight="1" x14ac:dyDescent="0.3">
      <c r="A206" s="65" t="s">
        <v>138</v>
      </c>
      <c r="B206" s="68" t="s">
        <v>44</v>
      </c>
      <c r="C206" s="13">
        <v>2018</v>
      </c>
      <c r="D206" s="38">
        <f>G206</f>
        <v>3</v>
      </c>
      <c r="E206" s="41"/>
      <c r="F206" s="41"/>
      <c r="G206" s="41">
        <v>3</v>
      </c>
      <c r="H206" s="41"/>
      <c r="I206" s="69" t="s">
        <v>65</v>
      </c>
      <c r="J206" s="5"/>
    </row>
    <row r="207" spans="1:10" ht="32.4" customHeight="1" x14ac:dyDescent="0.3">
      <c r="A207" s="66"/>
      <c r="B207" s="69"/>
      <c r="C207" s="3">
        <v>2019</v>
      </c>
      <c r="D207" s="38">
        <f t="shared" ref="D207:D208" si="152">G207</f>
        <v>2</v>
      </c>
      <c r="E207" s="38"/>
      <c r="F207" s="38"/>
      <c r="G207" s="41">
        <v>2</v>
      </c>
      <c r="H207" s="38"/>
      <c r="I207" s="69"/>
      <c r="J207" s="5"/>
    </row>
    <row r="208" spans="1:10" ht="32.4" customHeight="1" thickBot="1" x14ac:dyDescent="0.35">
      <c r="A208" s="67"/>
      <c r="B208" s="70"/>
      <c r="C208" s="7">
        <v>2020</v>
      </c>
      <c r="D208" s="38">
        <f t="shared" si="152"/>
        <v>3</v>
      </c>
      <c r="E208" s="39"/>
      <c r="F208" s="39"/>
      <c r="G208" s="41">
        <v>3</v>
      </c>
      <c r="H208" s="39"/>
      <c r="I208" s="69"/>
      <c r="J208" s="5"/>
    </row>
    <row r="209" spans="1:10" ht="32.4" customHeight="1" thickBot="1" x14ac:dyDescent="0.35">
      <c r="A209" s="72" t="s">
        <v>13</v>
      </c>
      <c r="B209" s="73"/>
      <c r="C209" s="9" t="s">
        <v>69</v>
      </c>
      <c r="D209" s="40">
        <f>D208+D207+D206</f>
        <v>8</v>
      </c>
      <c r="E209" s="40">
        <f t="shared" ref="E209" si="153">E208+E207+E206</f>
        <v>0</v>
      </c>
      <c r="F209" s="40">
        <f t="shared" ref="F209" si="154">F208+F207+F206</f>
        <v>0</v>
      </c>
      <c r="G209" s="40">
        <f t="shared" ref="G209" si="155">G208+G207+G206</f>
        <v>8</v>
      </c>
      <c r="H209" s="40">
        <f t="shared" ref="H209" si="156">H208+H207+H206</f>
        <v>0</v>
      </c>
      <c r="I209" s="71"/>
      <c r="J209" s="5"/>
    </row>
    <row r="210" spans="1:10" ht="32.4" customHeight="1" x14ac:dyDescent="0.3">
      <c r="A210" s="65" t="s">
        <v>139</v>
      </c>
      <c r="B210" s="68" t="s">
        <v>45</v>
      </c>
      <c r="C210" s="13">
        <v>2018</v>
      </c>
      <c r="D210" s="38">
        <f>G210</f>
        <v>5</v>
      </c>
      <c r="E210" s="41"/>
      <c r="F210" s="41"/>
      <c r="G210" s="41">
        <v>5</v>
      </c>
      <c r="H210" s="41"/>
      <c r="I210" s="69" t="s">
        <v>65</v>
      </c>
      <c r="J210" s="5"/>
    </row>
    <row r="211" spans="1:10" ht="32.4" customHeight="1" x14ac:dyDescent="0.3">
      <c r="A211" s="66"/>
      <c r="B211" s="69"/>
      <c r="C211" s="3">
        <v>2019</v>
      </c>
      <c r="D211" s="38">
        <f t="shared" ref="D211:D212" si="157">G211</f>
        <v>5</v>
      </c>
      <c r="E211" s="38"/>
      <c r="F211" s="38"/>
      <c r="G211" s="38">
        <v>5</v>
      </c>
      <c r="H211" s="38"/>
      <c r="I211" s="69"/>
      <c r="J211" s="5"/>
    </row>
    <row r="212" spans="1:10" ht="32.4" customHeight="1" thickBot="1" x14ac:dyDescent="0.35">
      <c r="A212" s="67"/>
      <c r="B212" s="70"/>
      <c r="C212" s="7">
        <v>2020</v>
      </c>
      <c r="D212" s="38">
        <f t="shared" si="157"/>
        <v>5</v>
      </c>
      <c r="E212" s="39"/>
      <c r="F212" s="39"/>
      <c r="G212" s="39">
        <v>5</v>
      </c>
      <c r="H212" s="39"/>
      <c r="I212" s="69"/>
      <c r="J212" s="5"/>
    </row>
    <row r="213" spans="1:10" ht="32.4" customHeight="1" thickBot="1" x14ac:dyDescent="0.35">
      <c r="A213" s="72" t="s">
        <v>13</v>
      </c>
      <c r="B213" s="73"/>
      <c r="C213" s="9" t="s">
        <v>69</v>
      </c>
      <c r="D213" s="40">
        <f>D212+D211+D210</f>
        <v>15</v>
      </c>
      <c r="E213" s="40">
        <f t="shared" ref="E213" si="158">E212+E211+E210</f>
        <v>0</v>
      </c>
      <c r="F213" s="40">
        <f t="shared" ref="F213" si="159">F212+F211+F210</f>
        <v>0</v>
      </c>
      <c r="G213" s="40">
        <f t="shared" ref="G213" si="160">G212+G211+G210</f>
        <v>15</v>
      </c>
      <c r="H213" s="40">
        <f t="shared" ref="H213" si="161">H212+H211+H210</f>
        <v>0</v>
      </c>
      <c r="I213" s="71"/>
      <c r="J213" s="5"/>
    </row>
    <row r="214" spans="1:10" ht="32.4" customHeight="1" x14ac:dyDescent="0.3">
      <c r="A214" s="65" t="s">
        <v>140</v>
      </c>
      <c r="B214" s="68" t="s">
        <v>46</v>
      </c>
      <c r="C214" s="13">
        <v>2018</v>
      </c>
      <c r="D214" s="38">
        <f>G214</f>
        <v>40</v>
      </c>
      <c r="E214" s="41"/>
      <c r="F214" s="41"/>
      <c r="G214" s="41">
        <v>40</v>
      </c>
      <c r="H214" s="41"/>
      <c r="I214" s="69" t="s">
        <v>65</v>
      </c>
      <c r="J214" s="5"/>
    </row>
    <row r="215" spans="1:10" ht="32.4" customHeight="1" x14ac:dyDescent="0.3">
      <c r="A215" s="66"/>
      <c r="B215" s="69"/>
      <c r="C215" s="3">
        <v>2019</v>
      </c>
      <c r="D215" s="38">
        <f t="shared" ref="D215:D216" si="162">G215</f>
        <v>30</v>
      </c>
      <c r="E215" s="38"/>
      <c r="F215" s="38"/>
      <c r="G215" s="41">
        <v>30</v>
      </c>
      <c r="H215" s="38"/>
      <c r="I215" s="69"/>
      <c r="J215" s="5"/>
    </row>
    <row r="216" spans="1:10" ht="32.4" customHeight="1" thickBot="1" x14ac:dyDescent="0.35">
      <c r="A216" s="67"/>
      <c r="B216" s="70"/>
      <c r="C216" s="7">
        <v>2020</v>
      </c>
      <c r="D216" s="38">
        <f t="shared" si="162"/>
        <v>40</v>
      </c>
      <c r="E216" s="39"/>
      <c r="F216" s="39"/>
      <c r="G216" s="41">
        <v>40</v>
      </c>
      <c r="H216" s="39"/>
      <c r="I216" s="69"/>
      <c r="J216" s="5"/>
    </row>
    <row r="217" spans="1:10" ht="32.4" customHeight="1" thickBot="1" x14ac:dyDescent="0.35">
      <c r="A217" s="72" t="s">
        <v>13</v>
      </c>
      <c r="B217" s="73"/>
      <c r="C217" s="9" t="s">
        <v>69</v>
      </c>
      <c r="D217" s="40">
        <f>D216+D215+D214</f>
        <v>110</v>
      </c>
      <c r="E217" s="40">
        <f t="shared" ref="E217" si="163">E216+E215+E214</f>
        <v>0</v>
      </c>
      <c r="F217" s="40">
        <f t="shared" ref="F217" si="164">F216+F215+F214</f>
        <v>0</v>
      </c>
      <c r="G217" s="40">
        <f t="shared" ref="G217" si="165">G216+G215+G214</f>
        <v>110</v>
      </c>
      <c r="H217" s="40">
        <f t="shared" ref="H217" si="166">H216+H215+H214</f>
        <v>0</v>
      </c>
      <c r="I217" s="71"/>
      <c r="J217" s="5"/>
    </row>
    <row r="218" spans="1:10" ht="25.2" customHeight="1" x14ac:dyDescent="0.3">
      <c r="A218" s="65" t="s">
        <v>141</v>
      </c>
      <c r="B218" s="68" t="s">
        <v>47</v>
      </c>
      <c r="C218" s="13">
        <v>2018</v>
      </c>
      <c r="D218" s="38">
        <f>G218</f>
        <v>15</v>
      </c>
      <c r="E218" s="41"/>
      <c r="F218" s="41"/>
      <c r="G218" s="41">
        <v>15</v>
      </c>
      <c r="H218" s="41"/>
      <c r="I218" s="69" t="s">
        <v>63</v>
      </c>
      <c r="J218" s="5"/>
    </row>
    <row r="219" spans="1:10" ht="25.2" customHeight="1" x14ac:dyDescent="0.3">
      <c r="A219" s="66"/>
      <c r="B219" s="69"/>
      <c r="C219" s="3">
        <v>2019</v>
      </c>
      <c r="D219" s="38">
        <f t="shared" ref="D219:D220" si="167">G219</f>
        <v>10</v>
      </c>
      <c r="E219" s="38"/>
      <c r="F219" s="38"/>
      <c r="G219" s="41">
        <v>10</v>
      </c>
      <c r="H219" s="38"/>
      <c r="I219" s="69"/>
      <c r="J219" s="5"/>
    </row>
    <row r="220" spans="1:10" ht="25.2" customHeight="1" thickBot="1" x14ac:dyDescent="0.35">
      <c r="A220" s="67"/>
      <c r="B220" s="70"/>
      <c r="C220" s="7">
        <v>2020</v>
      </c>
      <c r="D220" s="38">
        <f t="shared" si="167"/>
        <v>15</v>
      </c>
      <c r="E220" s="39"/>
      <c r="F220" s="39"/>
      <c r="G220" s="41">
        <v>15</v>
      </c>
      <c r="H220" s="39"/>
      <c r="I220" s="69"/>
      <c r="J220" s="5"/>
    </row>
    <row r="221" spans="1:10" ht="25.2" customHeight="1" thickBot="1" x14ac:dyDescent="0.35">
      <c r="A221" s="72" t="s">
        <v>13</v>
      </c>
      <c r="B221" s="73"/>
      <c r="C221" s="9" t="s">
        <v>69</v>
      </c>
      <c r="D221" s="40">
        <f>D220+D219+D218</f>
        <v>40</v>
      </c>
      <c r="E221" s="40">
        <f t="shared" ref="E221" si="168">E220+E219+E218</f>
        <v>0</v>
      </c>
      <c r="F221" s="40">
        <f t="shared" ref="F221" si="169">F220+F219+F218</f>
        <v>0</v>
      </c>
      <c r="G221" s="40">
        <f t="shared" ref="G221" si="170">G220+G219+G218</f>
        <v>40</v>
      </c>
      <c r="H221" s="40">
        <f t="shared" ref="H221" si="171">H220+H219+H218</f>
        <v>0</v>
      </c>
      <c r="I221" s="71"/>
      <c r="J221" s="5"/>
    </row>
    <row r="222" spans="1:10" ht="33" customHeight="1" x14ac:dyDescent="0.3">
      <c r="A222" s="65" t="s">
        <v>142</v>
      </c>
      <c r="B222" s="68" t="s">
        <v>48</v>
      </c>
      <c r="C222" s="13">
        <v>2018</v>
      </c>
      <c r="D222" s="38">
        <f>G222</f>
        <v>8</v>
      </c>
      <c r="E222" s="41"/>
      <c r="F222" s="41"/>
      <c r="G222" s="41">
        <v>8</v>
      </c>
      <c r="H222" s="41"/>
      <c r="I222" s="69" t="s">
        <v>43</v>
      </c>
      <c r="J222" s="5"/>
    </row>
    <row r="223" spans="1:10" ht="33" customHeight="1" x14ac:dyDescent="0.3">
      <c r="A223" s="66"/>
      <c r="B223" s="69"/>
      <c r="C223" s="3">
        <v>2019</v>
      </c>
      <c r="D223" s="38">
        <f t="shared" ref="D223:D224" si="172">G223</f>
        <v>6</v>
      </c>
      <c r="E223" s="38"/>
      <c r="F223" s="38"/>
      <c r="G223" s="41">
        <v>6</v>
      </c>
      <c r="H223" s="38"/>
      <c r="I223" s="69"/>
      <c r="J223" s="5"/>
    </row>
    <row r="224" spans="1:10" ht="33" customHeight="1" thickBot="1" x14ac:dyDescent="0.35">
      <c r="A224" s="67"/>
      <c r="B224" s="70"/>
      <c r="C224" s="7">
        <v>2020</v>
      </c>
      <c r="D224" s="38">
        <f t="shared" si="172"/>
        <v>8</v>
      </c>
      <c r="E224" s="39"/>
      <c r="F224" s="39"/>
      <c r="G224" s="41">
        <v>8</v>
      </c>
      <c r="H224" s="39"/>
      <c r="I224" s="69"/>
      <c r="J224" s="5"/>
    </row>
    <row r="225" spans="1:10" ht="33" customHeight="1" thickBot="1" x14ac:dyDescent="0.35">
      <c r="A225" s="72" t="s">
        <v>13</v>
      </c>
      <c r="B225" s="73"/>
      <c r="C225" s="9" t="s">
        <v>69</v>
      </c>
      <c r="D225" s="40">
        <f>D224+D223+D222</f>
        <v>22</v>
      </c>
      <c r="E225" s="40">
        <f t="shared" ref="E225" si="173">E224+E223+E222</f>
        <v>0</v>
      </c>
      <c r="F225" s="40">
        <f t="shared" ref="F225" si="174">F224+F223+F222</f>
        <v>0</v>
      </c>
      <c r="G225" s="40">
        <f t="shared" ref="G225" si="175">G224+G223+G222</f>
        <v>22</v>
      </c>
      <c r="H225" s="40">
        <f t="shared" ref="H225" si="176">H224+H223+H222</f>
        <v>0</v>
      </c>
      <c r="I225" s="71"/>
      <c r="J225" s="5"/>
    </row>
    <row r="226" spans="1:10" ht="28.2" customHeight="1" x14ac:dyDescent="0.3">
      <c r="A226" s="65" t="s">
        <v>143</v>
      </c>
      <c r="B226" s="68" t="s">
        <v>49</v>
      </c>
      <c r="C226" s="13">
        <v>2018</v>
      </c>
      <c r="D226" s="38">
        <f>G226</f>
        <v>8</v>
      </c>
      <c r="E226" s="41"/>
      <c r="F226" s="41"/>
      <c r="G226" s="41">
        <v>8</v>
      </c>
      <c r="H226" s="41"/>
      <c r="I226" s="69" t="s">
        <v>56</v>
      </c>
      <c r="J226" s="5"/>
    </row>
    <row r="227" spans="1:10" ht="28.2" customHeight="1" x14ac:dyDescent="0.3">
      <c r="A227" s="66"/>
      <c r="B227" s="69"/>
      <c r="C227" s="3">
        <v>2019</v>
      </c>
      <c r="D227" s="38">
        <f t="shared" ref="D227:D228" si="177">G227</f>
        <v>6</v>
      </c>
      <c r="E227" s="38"/>
      <c r="F227" s="38"/>
      <c r="G227" s="41">
        <v>6</v>
      </c>
      <c r="H227" s="38"/>
      <c r="I227" s="69"/>
      <c r="J227" s="5"/>
    </row>
    <row r="228" spans="1:10" ht="28.2" customHeight="1" thickBot="1" x14ac:dyDescent="0.35">
      <c r="A228" s="67"/>
      <c r="B228" s="70"/>
      <c r="C228" s="7">
        <v>2020</v>
      </c>
      <c r="D228" s="38">
        <f t="shared" si="177"/>
        <v>8</v>
      </c>
      <c r="E228" s="39"/>
      <c r="F228" s="39"/>
      <c r="G228" s="41">
        <v>8</v>
      </c>
      <c r="H228" s="39"/>
      <c r="I228" s="69"/>
      <c r="J228" s="5"/>
    </row>
    <row r="229" spans="1:10" ht="28.2" customHeight="1" thickBot="1" x14ac:dyDescent="0.35">
      <c r="A229" s="72" t="s">
        <v>13</v>
      </c>
      <c r="B229" s="73"/>
      <c r="C229" s="9" t="s">
        <v>69</v>
      </c>
      <c r="D229" s="40">
        <f>D228+D227+D226</f>
        <v>22</v>
      </c>
      <c r="E229" s="40">
        <f t="shared" ref="E229" si="178">E228+E227+E226</f>
        <v>0</v>
      </c>
      <c r="F229" s="40">
        <f t="shared" ref="F229" si="179">F228+F227+F226</f>
        <v>0</v>
      </c>
      <c r="G229" s="40">
        <f t="shared" ref="G229" si="180">G228+G227+G226</f>
        <v>22</v>
      </c>
      <c r="H229" s="40">
        <f t="shared" ref="H229" si="181">H228+H227+H226</f>
        <v>0</v>
      </c>
      <c r="I229" s="71"/>
      <c r="J229" s="5"/>
    </row>
    <row r="230" spans="1:10" ht="36.6" customHeight="1" x14ac:dyDescent="0.3">
      <c r="A230" s="65" t="s">
        <v>144</v>
      </c>
      <c r="B230" s="68" t="s">
        <v>50</v>
      </c>
      <c r="C230" s="13">
        <v>2018</v>
      </c>
      <c r="D230" s="38">
        <f>G230</f>
        <v>40</v>
      </c>
      <c r="E230" s="41"/>
      <c r="F230" s="41"/>
      <c r="G230" s="41">
        <v>40</v>
      </c>
      <c r="H230" s="41"/>
      <c r="I230" s="69" t="s">
        <v>66</v>
      </c>
      <c r="J230" s="5"/>
    </row>
    <row r="231" spans="1:10" ht="36.6" customHeight="1" x14ac:dyDescent="0.3">
      <c r="A231" s="66"/>
      <c r="B231" s="69"/>
      <c r="C231" s="3">
        <v>2019</v>
      </c>
      <c r="D231" s="38">
        <f t="shared" ref="D231:D232" si="182">G231</f>
        <v>28</v>
      </c>
      <c r="E231" s="38"/>
      <c r="F231" s="38"/>
      <c r="G231" s="41">
        <v>28</v>
      </c>
      <c r="H231" s="38"/>
      <c r="I231" s="69"/>
      <c r="J231" s="5"/>
    </row>
    <row r="232" spans="1:10" ht="36.6" customHeight="1" thickBot="1" x14ac:dyDescent="0.35">
      <c r="A232" s="67"/>
      <c r="B232" s="70"/>
      <c r="C232" s="7">
        <v>2020</v>
      </c>
      <c r="D232" s="38">
        <f t="shared" si="182"/>
        <v>40</v>
      </c>
      <c r="E232" s="39"/>
      <c r="F232" s="39"/>
      <c r="G232" s="41">
        <v>40</v>
      </c>
      <c r="H232" s="39"/>
      <c r="I232" s="69"/>
      <c r="J232" s="5"/>
    </row>
    <row r="233" spans="1:10" ht="36.6" customHeight="1" thickBot="1" x14ac:dyDescent="0.35">
      <c r="A233" s="72" t="s">
        <v>13</v>
      </c>
      <c r="B233" s="73"/>
      <c r="C233" s="9" t="s">
        <v>69</v>
      </c>
      <c r="D233" s="40">
        <f>D232+D231+D230</f>
        <v>108</v>
      </c>
      <c r="E233" s="40">
        <f t="shared" ref="E233" si="183">E232+E231+E230</f>
        <v>0</v>
      </c>
      <c r="F233" s="40">
        <f t="shared" ref="F233" si="184">F232+F231+F230</f>
        <v>0</v>
      </c>
      <c r="G233" s="40">
        <f t="shared" ref="G233" si="185">G232+G231+G230</f>
        <v>108</v>
      </c>
      <c r="H233" s="40">
        <f t="shared" ref="H233" si="186">H232+H231+H230</f>
        <v>0</v>
      </c>
      <c r="I233" s="71"/>
      <c r="J233" s="5"/>
    </row>
    <row r="234" spans="1:10" ht="31.2" customHeight="1" x14ac:dyDescent="0.3">
      <c r="A234" s="65" t="s">
        <v>145</v>
      </c>
      <c r="B234" s="68" t="s">
        <v>67</v>
      </c>
      <c r="C234" s="13">
        <v>2018</v>
      </c>
      <c r="D234" s="38">
        <f>G234</f>
        <v>32</v>
      </c>
      <c r="E234" s="41"/>
      <c r="F234" s="41"/>
      <c r="G234" s="41">
        <v>32</v>
      </c>
      <c r="H234" s="41"/>
      <c r="I234" s="69" t="s">
        <v>68</v>
      </c>
      <c r="J234" s="5"/>
    </row>
    <row r="235" spans="1:10" ht="31.2" customHeight="1" x14ac:dyDescent="0.3">
      <c r="A235" s="66"/>
      <c r="B235" s="69"/>
      <c r="C235" s="3">
        <v>2019</v>
      </c>
      <c r="D235" s="38">
        <f t="shared" ref="D235:D236" si="187">G235</f>
        <v>26</v>
      </c>
      <c r="E235" s="38"/>
      <c r="F235" s="38"/>
      <c r="G235" s="41">
        <v>26</v>
      </c>
      <c r="H235" s="38"/>
      <c r="I235" s="69"/>
      <c r="J235" s="5"/>
    </row>
    <row r="236" spans="1:10" ht="31.2" customHeight="1" thickBot="1" x14ac:dyDescent="0.35">
      <c r="A236" s="67"/>
      <c r="B236" s="70"/>
      <c r="C236" s="7">
        <v>2020</v>
      </c>
      <c r="D236" s="38">
        <f t="shared" si="187"/>
        <v>32</v>
      </c>
      <c r="E236" s="39"/>
      <c r="F236" s="39"/>
      <c r="G236" s="41">
        <v>32</v>
      </c>
      <c r="H236" s="39"/>
      <c r="I236" s="69"/>
      <c r="J236" s="5"/>
    </row>
    <row r="237" spans="1:10" ht="30" customHeight="1" thickBot="1" x14ac:dyDescent="0.35">
      <c r="A237" s="72" t="s">
        <v>13</v>
      </c>
      <c r="B237" s="73"/>
      <c r="C237" s="9" t="s">
        <v>69</v>
      </c>
      <c r="D237" s="40">
        <f>D236+D235+D234</f>
        <v>90</v>
      </c>
      <c r="E237" s="40">
        <f t="shared" ref="E237" si="188">E236+E235+E234</f>
        <v>0</v>
      </c>
      <c r="F237" s="40">
        <f t="shared" ref="F237" si="189">F236+F235+F234</f>
        <v>0</v>
      </c>
      <c r="G237" s="40">
        <f t="shared" ref="G237" si="190">G236+G235+G234</f>
        <v>90</v>
      </c>
      <c r="H237" s="40">
        <f t="shared" ref="H237" si="191">H236+H235+H234</f>
        <v>0</v>
      </c>
      <c r="I237" s="71"/>
      <c r="J237" s="5"/>
    </row>
    <row r="238" spans="1:10" ht="37.200000000000003" customHeight="1" thickTop="1" thickBot="1" x14ac:dyDescent="0.35">
      <c r="A238" s="75" t="s">
        <v>17</v>
      </c>
      <c r="B238" s="75"/>
      <c r="C238" s="75"/>
      <c r="D238" s="22">
        <f>D153+D157+D161+D165</f>
        <v>728</v>
      </c>
      <c r="E238" s="22">
        <f t="shared" ref="E238:H238" si="192">E153+E157+E161+E165</f>
        <v>0</v>
      </c>
      <c r="F238" s="22">
        <f t="shared" si="192"/>
        <v>0</v>
      </c>
      <c r="G238" s="22">
        <f t="shared" si="192"/>
        <v>728</v>
      </c>
      <c r="H238" s="22">
        <f t="shared" si="192"/>
        <v>0</v>
      </c>
      <c r="I238" s="76"/>
      <c r="J238" s="77"/>
    </row>
    <row r="239" spans="1:10" ht="37.200000000000003" customHeight="1" thickTop="1" thickBot="1" x14ac:dyDescent="0.35">
      <c r="A239" s="97" t="s">
        <v>27</v>
      </c>
      <c r="B239" s="97"/>
      <c r="C239" s="51">
        <v>2018</v>
      </c>
      <c r="D239" s="22">
        <f>D150+D154+D158+D162</f>
        <v>264</v>
      </c>
      <c r="E239" s="22">
        <f t="shared" ref="E239:H239" si="193">E150+E154+E158+E162</f>
        <v>0</v>
      </c>
      <c r="F239" s="22">
        <f t="shared" si="193"/>
        <v>0</v>
      </c>
      <c r="G239" s="22">
        <f t="shared" si="193"/>
        <v>264</v>
      </c>
      <c r="H239" s="22">
        <f t="shared" si="193"/>
        <v>0</v>
      </c>
      <c r="I239" s="78"/>
      <c r="J239" s="79"/>
    </row>
    <row r="240" spans="1:10" ht="37.200000000000003" customHeight="1" thickTop="1" thickBot="1" x14ac:dyDescent="0.35">
      <c r="A240" s="97"/>
      <c r="B240" s="97"/>
      <c r="C240" s="51">
        <v>2019</v>
      </c>
      <c r="D240" s="22">
        <f t="shared" ref="D240:H240" si="194">D151+D155+D159+D163</f>
        <v>200</v>
      </c>
      <c r="E240" s="22">
        <f t="shared" si="194"/>
        <v>0</v>
      </c>
      <c r="F240" s="22">
        <f t="shared" si="194"/>
        <v>0</v>
      </c>
      <c r="G240" s="22">
        <f t="shared" si="194"/>
        <v>200</v>
      </c>
      <c r="H240" s="22">
        <f t="shared" si="194"/>
        <v>0</v>
      </c>
      <c r="I240" s="78"/>
      <c r="J240" s="79"/>
    </row>
    <row r="241" spans="1:10" ht="37.200000000000003" customHeight="1" thickTop="1" thickBot="1" x14ac:dyDescent="0.35">
      <c r="A241" s="97"/>
      <c r="B241" s="97"/>
      <c r="C241" s="51">
        <v>2020</v>
      </c>
      <c r="D241" s="22">
        <f t="shared" ref="D241:H241" si="195">D152+D156+D160+D164</f>
        <v>264</v>
      </c>
      <c r="E241" s="22">
        <f t="shared" si="195"/>
        <v>0</v>
      </c>
      <c r="F241" s="22">
        <f t="shared" si="195"/>
        <v>0</v>
      </c>
      <c r="G241" s="22">
        <f t="shared" si="195"/>
        <v>264</v>
      </c>
      <c r="H241" s="22">
        <f t="shared" si="195"/>
        <v>0</v>
      </c>
      <c r="I241" s="80"/>
      <c r="J241" s="81"/>
    </row>
    <row r="242" spans="1:10" ht="27" customHeight="1" thickTop="1" x14ac:dyDescent="0.3">
      <c r="A242" s="91" t="s">
        <v>151</v>
      </c>
      <c r="B242" s="92"/>
      <c r="C242" s="92"/>
      <c r="D242" s="92"/>
      <c r="E242" s="92"/>
      <c r="F242" s="92"/>
      <c r="G242" s="92"/>
      <c r="H242" s="92"/>
      <c r="I242" s="92"/>
      <c r="J242" s="93"/>
    </row>
    <row r="243" spans="1:10" ht="72.599999999999994" customHeight="1" x14ac:dyDescent="0.3">
      <c r="A243" s="94" t="s">
        <v>12</v>
      </c>
      <c r="B243" s="68" t="s">
        <v>83</v>
      </c>
      <c r="C243" s="13">
        <v>2018</v>
      </c>
      <c r="D243" s="14">
        <f>SUM(E243:H243)</f>
        <v>200</v>
      </c>
      <c r="E243" s="14"/>
      <c r="F243" s="14"/>
      <c r="G243" s="14">
        <v>200</v>
      </c>
      <c r="H243" s="14"/>
      <c r="I243" s="116" t="s">
        <v>29</v>
      </c>
      <c r="J243" s="42" t="s">
        <v>87</v>
      </c>
    </row>
    <row r="244" spans="1:10" ht="72.599999999999994" customHeight="1" x14ac:dyDescent="0.3">
      <c r="A244" s="95"/>
      <c r="B244" s="69"/>
      <c r="C244" s="3">
        <v>2019</v>
      </c>
      <c r="D244" s="6">
        <f t="shared" ref="D244:D245" si="196">SUM(E244:H244)</f>
        <v>100</v>
      </c>
      <c r="E244" s="6"/>
      <c r="F244" s="6"/>
      <c r="G244" s="6">
        <v>100</v>
      </c>
      <c r="H244" s="6"/>
      <c r="I244" s="69"/>
      <c r="J244" s="43" t="s">
        <v>169</v>
      </c>
    </row>
    <row r="245" spans="1:10" ht="72.599999999999994" customHeight="1" thickBot="1" x14ac:dyDescent="0.35">
      <c r="A245" s="96"/>
      <c r="B245" s="70"/>
      <c r="C245" s="7">
        <v>2020</v>
      </c>
      <c r="D245" s="8">
        <f t="shared" si="196"/>
        <v>200</v>
      </c>
      <c r="E245" s="8"/>
      <c r="F245" s="8"/>
      <c r="G245" s="8">
        <v>200</v>
      </c>
      <c r="H245" s="8"/>
      <c r="I245" s="69"/>
      <c r="J245" s="44" t="s">
        <v>88</v>
      </c>
    </row>
    <row r="246" spans="1:10" ht="36" customHeight="1" thickBot="1" x14ac:dyDescent="0.35">
      <c r="A246" s="72" t="s">
        <v>13</v>
      </c>
      <c r="B246" s="73"/>
      <c r="C246" s="9" t="s">
        <v>69</v>
      </c>
      <c r="D246" s="10">
        <f>SUM(D243:D245)</f>
        <v>500</v>
      </c>
      <c r="E246" s="11">
        <f t="shared" ref="E246" si="197">SUM(E243:E245)</f>
        <v>0</v>
      </c>
      <c r="F246" s="11">
        <f>SUM(F243:F245)</f>
        <v>0</v>
      </c>
      <c r="G246" s="11">
        <f t="shared" ref="G246:H246" si="198">SUM(G243:G245)</f>
        <v>500</v>
      </c>
      <c r="H246" s="16">
        <f t="shared" si="198"/>
        <v>0</v>
      </c>
      <c r="I246" s="71"/>
      <c r="J246" s="43"/>
    </row>
    <row r="247" spans="1:10" ht="67.2" customHeight="1" x14ac:dyDescent="0.3">
      <c r="A247" s="94" t="s">
        <v>14</v>
      </c>
      <c r="B247" s="68" t="s">
        <v>84</v>
      </c>
      <c r="C247" s="13">
        <v>2018</v>
      </c>
      <c r="D247" s="14">
        <f>SUM(E247:H247)</f>
        <v>500</v>
      </c>
      <c r="E247" s="14"/>
      <c r="F247" s="14"/>
      <c r="G247" s="14">
        <v>500</v>
      </c>
      <c r="H247" s="14"/>
      <c r="I247" s="69" t="s">
        <v>29</v>
      </c>
      <c r="J247" s="35" t="s">
        <v>89</v>
      </c>
    </row>
    <row r="248" spans="1:10" ht="87.6" customHeight="1" x14ac:dyDescent="0.3">
      <c r="A248" s="95"/>
      <c r="B248" s="69"/>
      <c r="C248" s="3">
        <v>2019</v>
      </c>
      <c r="D248" s="6">
        <f t="shared" ref="D248" si="199">SUM(E248:H248)</f>
        <v>100</v>
      </c>
      <c r="E248" s="6"/>
      <c r="F248" s="6"/>
      <c r="G248" s="6">
        <v>100</v>
      </c>
      <c r="H248" s="6"/>
      <c r="I248" s="69"/>
      <c r="J248" s="35" t="s">
        <v>90</v>
      </c>
    </row>
    <row r="249" spans="1:10" ht="59.4" customHeight="1" thickBot="1" x14ac:dyDescent="0.35">
      <c r="A249" s="96"/>
      <c r="B249" s="70"/>
      <c r="C249" s="7">
        <v>2020</v>
      </c>
      <c r="D249" s="8">
        <f>SUM(E249:H249)</f>
        <v>600</v>
      </c>
      <c r="E249" s="8"/>
      <c r="F249" s="8"/>
      <c r="G249" s="8">
        <v>600</v>
      </c>
      <c r="H249" s="8"/>
      <c r="I249" s="69"/>
      <c r="J249" s="45" t="s">
        <v>91</v>
      </c>
    </row>
    <row r="250" spans="1:10" ht="24" customHeight="1" thickBot="1" x14ac:dyDescent="0.35">
      <c r="A250" s="72" t="s">
        <v>13</v>
      </c>
      <c r="B250" s="73"/>
      <c r="C250" s="9" t="s">
        <v>69</v>
      </c>
      <c r="D250" s="10">
        <f>SUM(D247:D249)</f>
        <v>1200</v>
      </c>
      <c r="E250" s="11">
        <f t="shared" ref="E250" si="200">SUM(E247:E249)</f>
        <v>0</v>
      </c>
      <c r="F250" s="11">
        <f>SUM(F247:F249)</f>
        <v>0</v>
      </c>
      <c r="G250" s="11">
        <f t="shared" ref="G250:H250" si="201">SUM(G247:G249)</f>
        <v>1200</v>
      </c>
      <c r="H250" s="16">
        <f t="shared" si="201"/>
        <v>0</v>
      </c>
      <c r="I250" s="71"/>
      <c r="J250" s="5"/>
    </row>
    <row r="251" spans="1:10" ht="33.6" customHeight="1" x14ac:dyDescent="0.3">
      <c r="A251" s="110" t="s">
        <v>17</v>
      </c>
      <c r="B251" s="111"/>
      <c r="C251" s="111"/>
      <c r="D251" s="52">
        <f>D250+D246</f>
        <v>1700</v>
      </c>
      <c r="E251" s="52">
        <f t="shared" ref="E251:H251" si="202">E250+E246</f>
        <v>0</v>
      </c>
      <c r="F251" s="52">
        <f t="shared" si="202"/>
        <v>0</v>
      </c>
      <c r="G251" s="52">
        <f t="shared" si="202"/>
        <v>1700</v>
      </c>
      <c r="H251" s="53">
        <f t="shared" si="202"/>
        <v>0</v>
      </c>
      <c r="I251" s="82"/>
      <c r="J251" s="83"/>
    </row>
    <row r="252" spans="1:10" ht="33.6" customHeight="1" x14ac:dyDescent="0.3">
      <c r="A252" s="112" t="s">
        <v>27</v>
      </c>
      <c r="B252" s="113"/>
      <c r="C252" s="54">
        <v>2018</v>
      </c>
      <c r="D252" s="55">
        <f>D247+D243</f>
        <v>700</v>
      </c>
      <c r="E252" s="55">
        <f t="shared" ref="E252:H252" si="203">E247+E243</f>
        <v>0</v>
      </c>
      <c r="F252" s="55">
        <f t="shared" si="203"/>
        <v>0</v>
      </c>
      <c r="G252" s="55">
        <f t="shared" si="203"/>
        <v>700</v>
      </c>
      <c r="H252" s="56">
        <f t="shared" si="203"/>
        <v>0</v>
      </c>
      <c r="I252" s="84"/>
      <c r="J252" s="79"/>
    </row>
    <row r="253" spans="1:10" ht="33.6" customHeight="1" x14ac:dyDescent="0.3">
      <c r="A253" s="112"/>
      <c r="B253" s="113"/>
      <c r="C253" s="54">
        <v>2019</v>
      </c>
      <c r="D253" s="55">
        <f t="shared" ref="D253:H254" si="204">D248+D244</f>
        <v>200</v>
      </c>
      <c r="E253" s="55">
        <f t="shared" si="204"/>
        <v>0</v>
      </c>
      <c r="F253" s="55">
        <f t="shared" si="204"/>
        <v>0</v>
      </c>
      <c r="G253" s="55">
        <f t="shared" si="204"/>
        <v>200</v>
      </c>
      <c r="H253" s="56">
        <f t="shared" si="204"/>
        <v>0</v>
      </c>
      <c r="I253" s="84"/>
      <c r="J253" s="79"/>
    </row>
    <row r="254" spans="1:10" ht="33.6" customHeight="1" thickBot="1" x14ac:dyDescent="0.35">
      <c r="A254" s="114"/>
      <c r="B254" s="115"/>
      <c r="C254" s="57">
        <v>2020</v>
      </c>
      <c r="D254" s="58">
        <f t="shared" si="204"/>
        <v>800</v>
      </c>
      <c r="E254" s="58">
        <f t="shared" si="204"/>
        <v>0</v>
      </c>
      <c r="F254" s="58">
        <f t="shared" si="204"/>
        <v>0</v>
      </c>
      <c r="G254" s="58">
        <f t="shared" si="204"/>
        <v>800</v>
      </c>
      <c r="H254" s="59">
        <f t="shared" si="204"/>
        <v>0</v>
      </c>
      <c r="I254" s="84"/>
      <c r="J254" s="79"/>
    </row>
    <row r="255" spans="1:10" ht="48" customHeight="1" thickTop="1" thickBot="1" x14ac:dyDescent="0.35">
      <c r="A255" s="98" t="s">
        <v>19</v>
      </c>
      <c r="B255" s="98"/>
      <c r="C255" s="98"/>
      <c r="D255" s="60">
        <f>SUM(E255:H255)</f>
        <v>2545578.2000000002</v>
      </c>
      <c r="E255" s="60">
        <f t="shared" ref="E255:H258" si="205">E251+E238+E145+E84+E27</f>
        <v>342254.1</v>
      </c>
      <c r="F255" s="60">
        <f t="shared" si="205"/>
        <v>1492221.7</v>
      </c>
      <c r="G255" s="60">
        <f>G251+G238+G145+G84+G27-0.2</f>
        <v>582192.70000000007</v>
      </c>
      <c r="H255" s="60">
        <f t="shared" si="205"/>
        <v>128909.70000000001</v>
      </c>
      <c r="I255" s="85"/>
      <c r="J255" s="86"/>
    </row>
    <row r="256" spans="1:10" ht="48" customHeight="1" thickTop="1" thickBot="1" x14ac:dyDescent="0.35">
      <c r="A256" s="74" t="s">
        <v>27</v>
      </c>
      <c r="B256" s="74"/>
      <c r="C256" s="61">
        <v>2018</v>
      </c>
      <c r="D256" s="60">
        <f t="shared" ref="D256:D258" si="206">SUM(E256:H256)</f>
        <v>721753.3</v>
      </c>
      <c r="E256" s="60">
        <f t="shared" si="205"/>
        <v>5354.6</v>
      </c>
      <c r="F256" s="60">
        <f t="shared" si="205"/>
        <v>477471.10000000003</v>
      </c>
      <c r="G256" s="60">
        <f>G252+G239+G146+G85+G28-0.1</f>
        <v>194735.1</v>
      </c>
      <c r="H256" s="60">
        <f t="shared" si="205"/>
        <v>44192.5</v>
      </c>
      <c r="I256" s="87"/>
      <c r="J256" s="88"/>
    </row>
    <row r="257" spans="1:10" ht="48" customHeight="1" thickTop="1" thickBot="1" x14ac:dyDescent="0.35">
      <c r="A257" s="74"/>
      <c r="B257" s="74"/>
      <c r="C257" s="61">
        <v>2019</v>
      </c>
      <c r="D257" s="60">
        <f t="shared" si="206"/>
        <v>902676</v>
      </c>
      <c r="E257" s="60">
        <f t="shared" si="205"/>
        <v>129460.8</v>
      </c>
      <c r="F257" s="60">
        <f t="shared" si="205"/>
        <v>531837.30000000005</v>
      </c>
      <c r="G257" s="60">
        <f>G253+G240+G147+G86+G29-0.1</f>
        <v>199019.29999999996</v>
      </c>
      <c r="H257" s="60">
        <f t="shared" si="205"/>
        <v>42358.6</v>
      </c>
      <c r="I257" s="87"/>
      <c r="J257" s="88"/>
    </row>
    <row r="258" spans="1:10" ht="48" customHeight="1" thickTop="1" thickBot="1" x14ac:dyDescent="0.35">
      <c r="A258" s="74"/>
      <c r="B258" s="74"/>
      <c r="C258" s="61">
        <v>2020</v>
      </c>
      <c r="D258" s="60">
        <f t="shared" si="206"/>
        <v>921148.89999999991</v>
      </c>
      <c r="E258" s="60">
        <f t="shared" si="205"/>
        <v>207438.7</v>
      </c>
      <c r="F258" s="60">
        <f t="shared" si="205"/>
        <v>482913.3</v>
      </c>
      <c r="G258" s="60">
        <f t="shared" si="205"/>
        <v>188438.29999999996</v>
      </c>
      <c r="H258" s="60">
        <f t="shared" si="205"/>
        <v>42358.6</v>
      </c>
      <c r="I258" s="89"/>
      <c r="J258" s="90"/>
    </row>
    <row r="259" spans="1:10" ht="18.600000000000001" thickTop="1" x14ac:dyDescent="0.35"/>
  </sheetData>
  <mergeCells count="276">
    <mergeCell ref="A162:A164"/>
    <mergeCell ref="B162:B164"/>
    <mergeCell ref="I162:I165"/>
    <mergeCell ref="A165:B165"/>
    <mergeCell ref="A121:A123"/>
    <mergeCell ref="A145:C145"/>
    <mergeCell ref="A149:J149"/>
    <mergeCell ref="A150:A152"/>
    <mergeCell ref="B150:B152"/>
    <mergeCell ref="I150:I153"/>
    <mergeCell ref="A153:B153"/>
    <mergeCell ref="I141:I144"/>
    <mergeCell ref="J141:J144"/>
    <mergeCell ref="J121:J124"/>
    <mergeCell ref="I121:I124"/>
    <mergeCell ref="A146:B148"/>
    <mergeCell ref="I137:I140"/>
    <mergeCell ref="A140:B140"/>
    <mergeCell ref="A141:A143"/>
    <mergeCell ref="B141:B143"/>
    <mergeCell ref="A144:B144"/>
    <mergeCell ref="J125:J128"/>
    <mergeCell ref="A124:B124"/>
    <mergeCell ref="A137:A139"/>
    <mergeCell ref="F1:J1"/>
    <mergeCell ref="F2:J2"/>
    <mergeCell ref="D3:J3"/>
    <mergeCell ref="I4:J4"/>
    <mergeCell ref="A158:A160"/>
    <mergeCell ref="B158:B160"/>
    <mergeCell ref="I158:I161"/>
    <mergeCell ref="A161:B161"/>
    <mergeCell ref="A166:A168"/>
    <mergeCell ref="A64:A66"/>
    <mergeCell ref="B64:B66"/>
    <mergeCell ref="A72:A74"/>
    <mergeCell ref="B72:B74"/>
    <mergeCell ref="A75:B75"/>
    <mergeCell ref="A67:B67"/>
    <mergeCell ref="A76:A78"/>
    <mergeCell ref="B76:B78"/>
    <mergeCell ref="A68:A70"/>
    <mergeCell ref="B68:B70"/>
    <mergeCell ref="I68:I71"/>
    <mergeCell ref="A71:B71"/>
    <mergeCell ref="B89:B91"/>
    <mergeCell ref="A92:B92"/>
    <mergeCell ref="B113:B115"/>
    <mergeCell ref="A96:B96"/>
    <mergeCell ref="B105:B107"/>
    <mergeCell ref="A100:B100"/>
    <mergeCell ref="J97:J100"/>
    <mergeCell ref="A154:A156"/>
    <mergeCell ref="B154:B156"/>
    <mergeCell ref="I154:I157"/>
    <mergeCell ref="A157:B157"/>
    <mergeCell ref="A108:B108"/>
    <mergeCell ref="A109:A111"/>
    <mergeCell ref="B109:B111"/>
    <mergeCell ref="A112:B112"/>
    <mergeCell ref="A113:A115"/>
    <mergeCell ref="A129:A131"/>
    <mergeCell ref="B137:B139"/>
    <mergeCell ref="A136:B136"/>
    <mergeCell ref="B133:B135"/>
    <mergeCell ref="A97:A99"/>
    <mergeCell ref="B97:B99"/>
    <mergeCell ref="I97:I100"/>
    <mergeCell ref="I105:I108"/>
    <mergeCell ref="A125:A127"/>
    <mergeCell ref="B125:B127"/>
    <mergeCell ref="I125:I128"/>
    <mergeCell ref="A173:B173"/>
    <mergeCell ref="A169:B169"/>
    <mergeCell ref="I166:I169"/>
    <mergeCell ref="A194:A196"/>
    <mergeCell ref="B194:B196"/>
    <mergeCell ref="I194:I197"/>
    <mergeCell ref="A197:B197"/>
    <mergeCell ref="A174:A176"/>
    <mergeCell ref="B174:B176"/>
    <mergeCell ref="I174:I177"/>
    <mergeCell ref="B166:B168"/>
    <mergeCell ref="A189:B189"/>
    <mergeCell ref="A190:A192"/>
    <mergeCell ref="B190:B192"/>
    <mergeCell ref="I190:I193"/>
    <mergeCell ref="A193:B193"/>
    <mergeCell ref="A170:A172"/>
    <mergeCell ref="B170:B172"/>
    <mergeCell ref="I170:I173"/>
    <mergeCell ref="A128:B128"/>
    <mergeCell ref="A101:A103"/>
    <mergeCell ref="B101:B103"/>
    <mergeCell ref="A104:B104"/>
    <mergeCell ref="A105:A107"/>
    <mergeCell ref="B129:B131"/>
    <mergeCell ref="I129:I132"/>
    <mergeCell ref="A132:B132"/>
    <mergeCell ref="A116:B116"/>
    <mergeCell ref="A117:A119"/>
    <mergeCell ref="B117:B119"/>
    <mergeCell ref="A120:B120"/>
    <mergeCell ref="A133:A135"/>
    <mergeCell ref="B121:B123"/>
    <mergeCell ref="A5:J5"/>
    <mergeCell ref="A6:A8"/>
    <mergeCell ref="B6:B8"/>
    <mergeCell ref="C6:C8"/>
    <mergeCell ref="D6:H6"/>
    <mergeCell ref="E7:H7"/>
    <mergeCell ref="D7:D8"/>
    <mergeCell ref="I11:I14"/>
    <mergeCell ref="I15:I18"/>
    <mergeCell ref="B11:B13"/>
    <mergeCell ref="A11:A13"/>
    <mergeCell ref="B15:B17"/>
    <mergeCell ref="I6:I8"/>
    <mergeCell ref="J6:J8"/>
    <mergeCell ref="A10:J10"/>
    <mergeCell ref="A22:B22"/>
    <mergeCell ref="A26:B26"/>
    <mergeCell ref="A23:A25"/>
    <mergeCell ref="A31:J31"/>
    <mergeCell ref="A36:A38"/>
    <mergeCell ref="B36:B38"/>
    <mergeCell ref="A27:C27"/>
    <mergeCell ref="J32:J35"/>
    <mergeCell ref="A35:B35"/>
    <mergeCell ref="J11:J26"/>
    <mergeCell ref="I27:J30"/>
    <mergeCell ref="A14:B14"/>
    <mergeCell ref="A18:B18"/>
    <mergeCell ref="A39:B39"/>
    <mergeCell ref="A40:A42"/>
    <mergeCell ref="B40:B42"/>
    <mergeCell ref="J36:J39"/>
    <mergeCell ref="I36:I39"/>
    <mergeCell ref="A28:B30"/>
    <mergeCell ref="A15:A17"/>
    <mergeCell ref="B19:B21"/>
    <mergeCell ref="A19:A21"/>
    <mergeCell ref="I19:I22"/>
    <mergeCell ref="B23:B25"/>
    <mergeCell ref="I23:I26"/>
    <mergeCell ref="A32:A34"/>
    <mergeCell ref="B32:B34"/>
    <mergeCell ref="I32:I35"/>
    <mergeCell ref="A84:C84"/>
    <mergeCell ref="A43:B43"/>
    <mergeCell ref="I40:I43"/>
    <mergeCell ref="J40:J43"/>
    <mergeCell ref="B44:B46"/>
    <mergeCell ref="A44:A46"/>
    <mergeCell ref="A47:B47"/>
    <mergeCell ref="I44:I46"/>
    <mergeCell ref="J44:J46"/>
    <mergeCell ref="A52:A54"/>
    <mergeCell ref="B52:B54"/>
    <mergeCell ref="I52:I54"/>
    <mergeCell ref="J52:J54"/>
    <mergeCell ref="A55:B55"/>
    <mergeCell ref="J60:J62"/>
    <mergeCell ref="J56:J58"/>
    <mergeCell ref="I76:I79"/>
    <mergeCell ref="A79:B79"/>
    <mergeCell ref="A80:A82"/>
    <mergeCell ref="A48:A50"/>
    <mergeCell ref="B48:B50"/>
    <mergeCell ref="I48:I50"/>
    <mergeCell ref="A51:B51"/>
    <mergeCell ref="B80:B82"/>
    <mergeCell ref="I80:I83"/>
    <mergeCell ref="A83:B83"/>
    <mergeCell ref="A60:A62"/>
    <mergeCell ref="B60:B62"/>
    <mergeCell ref="I60:I62"/>
    <mergeCell ref="A63:B63"/>
    <mergeCell ref="A56:A58"/>
    <mergeCell ref="B56:B58"/>
    <mergeCell ref="I56:I58"/>
    <mergeCell ref="A59:B59"/>
    <mergeCell ref="A202:A204"/>
    <mergeCell ref="B202:B204"/>
    <mergeCell ref="I202:I205"/>
    <mergeCell ref="A205:B205"/>
    <mergeCell ref="A206:A208"/>
    <mergeCell ref="B206:B208"/>
    <mergeCell ref="I206:I209"/>
    <mergeCell ref="A209:B209"/>
    <mergeCell ref="A177:B177"/>
    <mergeCell ref="A178:A180"/>
    <mergeCell ref="B178:B180"/>
    <mergeCell ref="I178:I181"/>
    <mergeCell ref="A181:B181"/>
    <mergeCell ref="A182:A184"/>
    <mergeCell ref="B182:B184"/>
    <mergeCell ref="A198:A200"/>
    <mergeCell ref="B198:B200"/>
    <mergeCell ref="I198:I201"/>
    <mergeCell ref="A201:B201"/>
    <mergeCell ref="A185:B185"/>
    <mergeCell ref="I182:I185"/>
    <mergeCell ref="A186:A188"/>
    <mergeCell ref="B186:B188"/>
    <mergeCell ref="I186:I189"/>
    <mergeCell ref="A210:A212"/>
    <mergeCell ref="B210:B212"/>
    <mergeCell ref="I210:I213"/>
    <mergeCell ref="A213:B213"/>
    <mergeCell ref="A214:A216"/>
    <mergeCell ref="B214:B216"/>
    <mergeCell ref="I214:I217"/>
    <mergeCell ref="A217:B217"/>
    <mergeCell ref="A218:A220"/>
    <mergeCell ref="B218:B220"/>
    <mergeCell ref="I218:I221"/>
    <mergeCell ref="A221:B221"/>
    <mergeCell ref="B234:B236"/>
    <mergeCell ref="I234:I237"/>
    <mergeCell ref="A237:B237"/>
    <mergeCell ref="A243:A245"/>
    <mergeCell ref="B243:B245"/>
    <mergeCell ref="A251:C251"/>
    <mergeCell ref="A252:B254"/>
    <mergeCell ref="I243:I246"/>
    <mergeCell ref="A246:B246"/>
    <mergeCell ref="I247:I250"/>
    <mergeCell ref="I145:J148"/>
    <mergeCell ref="I133:I136"/>
    <mergeCell ref="J93:J96"/>
    <mergeCell ref="I93:I96"/>
    <mergeCell ref="I101:I104"/>
    <mergeCell ref="J101:J104"/>
    <mergeCell ref="I64:I67"/>
    <mergeCell ref="I72:I75"/>
    <mergeCell ref="J48:J50"/>
    <mergeCell ref="J105:J108"/>
    <mergeCell ref="I117:I120"/>
    <mergeCell ref="J117:J120"/>
    <mergeCell ref="I109:I112"/>
    <mergeCell ref="J109:J112"/>
    <mergeCell ref="I113:I116"/>
    <mergeCell ref="J113:J116"/>
    <mergeCell ref="A88:J88"/>
    <mergeCell ref="A93:A95"/>
    <mergeCell ref="B93:B95"/>
    <mergeCell ref="A89:A91"/>
    <mergeCell ref="I89:I92"/>
    <mergeCell ref="J89:J92"/>
    <mergeCell ref="A85:B87"/>
    <mergeCell ref="I84:J87"/>
    <mergeCell ref="A222:A224"/>
    <mergeCell ref="B222:B224"/>
    <mergeCell ref="I222:I225"/>
    <mergeCell ref="A225:B225"/>
    <mergeCell ref="A256:B258"/>
    <mergeCell ref="A238:C238"/>
    <mergeCell ref="B247:B249"/>
    <mergeCell ref="I238:J241"/>
    <mergeCell ref="I251:J254"/>
    <mergeCell ref="I255:J258"/>
    <mergeCell ref="A250:B250"/>
    <mergeCell ref="A242:J242"/>
    <mergeCell ref="A247:A249"/>
    <mergeCell ref="A239:B241"/>
    <mergeCell ref="A255:C255"/>
    <mergeCell ref="A226:A228"/>
    <mergeCell ref="B226:B228"/>
    <mergeCell ref="I226:I229"/>
    <mergeCell ref="A229:B229"/>
    <mergeCell ref="A230:A232"/>
    <mergeCell ref="B230:B232"/>
    <mergeCell ref="I230:I233"/>
    <mergeCell ref="A233:B233"/>
    <mergeCell ref="A234:A236"/>
  </mergeCells>
  <pageMargins left="0.31496062992125984" right="0.31496062992125984" top="0.47244094488188981" bottom="0.35433070866141736" header="0.31496062992125984" footer="0.31496062992125984"/>
  <pageSetup paperSize="9" scale="61" fitToHeight="0" orientation="landscape"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topLeftCell="A4" workbookViewId="0">
      <selection activeCell="D11" sqref="D11"/>
    </sheetView>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2019-03-19T06:03:40Z</dcterms:modified>
</cp:coreProperties>
</file>