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9885" activeTab="5"/>
  </bookViews>
  <sheets>
    <sheet name="2012." sheetId="1" r:id="rId1"/>
    <sheet name="2013." sheetId="2" r:id="rId2"/>
    <sheet name="2014" sheetId="3" r:id="rId3"/>
    <sheet name="2012. (с обл)" sheetId="4" r:id="rId4"/>
    <sheet name="2013. (с обл)" sheetId="5" r:id="rId5"/>
    <sheet name="2014 (с обл)" sheetId="6" r:id="rId6"/>
  </sheets>
  <definedNames>
    <definedName name="_xlnm.Print_Titles" localSheetId="0">'2012.'!$10:$10</definedName>
    <definedName name="_xlnm.Print_Titles" localSheetId="3">'2012. (с обл)'!$11:$11</definedName>
    <definedName name="_xlnm.Print_Titles" localSheetId="1">'2013.'!$10:$10</definedName>
    <definedName name="_xlnm.Print_Titles" localSheetId="4">'2013. (с обл)'!$12:$12</definedName>
    <definedName name="_xlnm.Print_Titles" localSheetId="2">'2014'!$10:$10</definedName>
    <definedName name="_xlnm.Print_Titles" localSheetId="5">'2014 (с обл)'!$12:$12</definedName>
  </definedNames>
  <calcPr fullCalcOnLoad="1"/>
</workbook>
</file>

<file path=xl/sharedStrings.xml><?xml version="1.0" encoding="utf-8"?>
<sst xmlns="http://schemas.openxmlformats.org/spreadsheetml/2006/main" count="2265" uniqueCount="103">
  <si>
    <t>Мин</t>
  </si>
  <si>
    <t>Рз</t>
  </si>
  <si>
    <t>ПР</t>
  </si>
  <si>
    <t>ЦСР</t>
  </si>
  <si>
    <t>ВР</t>
  </si>
  <si>
    <t>Код расхода</t>
  </si>
  <si>
    <t>КОСГУ</t>
  </si>
  <si>
    <t xml:space="preserve"> к Решению Городищенской районной Думы</t>
  </si>
  <si>
    <t/>
  </si>
  <si>
    <t xml:space="preserve"> (тыс. руб.)</t>
  </si>
  <si>
    <t>Наименование показателя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</si>
  <si>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</si>
  <si>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</si>
  <si>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</si>
  <si>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</si>
  <si>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</si>
  <si>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</si>
  <si>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</si>
  <si>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</si>
  <si>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</si>
  <si>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</si>
  <si>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</si>
  <si>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</si>
  <si>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</si>
  <si>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</si>
  <si>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</si>
  <si>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</si>
  <si>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</si>
  <si>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</si>
  <si>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</si>
  <si>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</si>
  <si>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</si>
  <si>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</si>
  <si>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</si>
  <si>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</si>
  <si>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</si>
  <si>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</si>
  <si>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</si>
  <si>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</si>
  <si>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</si>
  <si>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</si>
  <si>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09</t>
  </si>
  <si>
    <t>КУЛЬТУРА И КИНЕМАТОГРАФИЯ</t>
  </si>
  <si>
    <t>08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</si>
  <si>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</si>
  <si>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</si>
  <si>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</si>
  <si>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</si>
  <si>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</si>
  <si>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</si>
  <si>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</si>
  <si>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Другие вопросы в области здравоохранения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</si>
  <si>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</si>
  <si>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</si>
  <si>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</si>
  <si>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</si>
  <si>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</si>
  <si>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</si>
  <si>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</si>
  <si>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</si>
  <si>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</si>
  <si>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</si>
  <si>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</si>
  <si>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</si>
  <si>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</si>
  <si>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Прочие межбюджетные трансферты бюджетам субъектов Российской Федерации и муниципальных образований общего характера</t>
  </si>
  <si>
    <t>Всего</t>
  </si>
  <si>
    <t>Общая сумма расходов</t>
  </si>
  <si>
    <t>За счет собственных средств</t>
  </si>
  <si>
    <t>За счет субвенций, субсидий</t>
  </si>
  <si>
    <t>Распределение бюджетных ассигнований по разделам и подразделам классификации расходов бюджета Городищенского муниципального района на 2013 г.</t>
  </si>
  <si>
    <t xml:space="preserve"> Приложение № 10</t>
  </si>
  <si>
    <t xml:space="preserve"> Приложение № 11</t>
  </si>
  <si>
    <t xml:space="preserve"> Приложение № 12</t>
  </si>
  <si>
    <t>Распределение бюджетных ассигнований по разделам и подразделам классификации расходов бюджета Городищенского муниципального района на 2014 г.</t>
  </si>
  <si>
    <t>Распределение бюджетных ассигнований по разделам и подразделам классификации расходов бюджета Городищенского муниципального района на 2012 г.</t>
  </si>
  <si>
    <t>Дума+Куми</t>
  </si>
  <si>
    <t>КСП</t>
  </si>
  <si>
    <t>ксп</t>
  </si>
  <si>
    <t>Админ</t>
  </si>
  <si>
    <t>Обеспечение проведения выборов и референдумов</t>
  </si>
  <si>
    <t>Куми+Дума+Адм</t>
  </si>
  <si>
    <t>Профессиональная подготовка, переподготовка и повышение квалификации</t>
  </si>
  <si>
    <t>Другие вопросы в области средств массовой информации</t>
  </si>
  <si>
    <t>Куми+Дума+админ</t>
  </si>
  <si>
    <t>Адин</t>
  </si>
  <si>
    <t>Адимин</t>
  </si>
  <si>
    <t>Куми+Дума+Админ</t>
  </si>
  <si>
    <t>культура</t>
  </si>
  <si>
    <t>Куми+культ</t>
  </si>
  <si>
    <t>Куми+админ+культура</t>
  </si>
  <si>
    <t>культур</t>
  </si>
  <si>
    <t>Куми+Админ+культура</t>
  </si>
  <si>
    <t>Админ+культура</t>
  </si>
  <si>
    <t>Админ+Образование</t>
  </si>
  <si>
    <t>Админ+культ+Образование</t>
  </si>
  <si>
    <t>культура+образование</t>
  </si>
  <si>
    <t>Админ+образование</t>
  </si>
  <si>
    <t>КФ</t>
  </si>
  <si>
    <t>Образование</t>
  </si>
  <si>
    <t>админ+культура</t>
  </si>
  <si>
    <t>админ+культ</t>
  </si>
  <si>
    <r>
      <t xml:space="preserve"> № </t>
    </r>
    <r>
      <rPr>
        <u val="single"/>
        <sz val="11"/>
        <rFont val="Times New Roman"/>
        <family val="1"/>
      </rPr>
      <t xml:space="preserve">495 </t>
    </r>
    <r>
      <rPr>
        <sz val="11"/>
        <rFont val="Times New Roman"/>
        <family val="1"/>
      </rPr>
      <t xml:space="preserve"> от 26.01.2012г.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</si>
</sst>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Arial Cyr"/>
      <family val="0"/>
    </font>
    <font>
      <u val="single"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5" fillId="0" borderId="10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right" vertical="center"/>
    </xf>
    <xf numFmtId="49" fontId="55" fillId="0" borderId="10" xfId="0" applyNumberFormat="1" applyFont="1" applyBorder="1" applyAlignment="1">
      <alignment horizontal="left" vertical="center" wrapText="1"/>
    </xf>
    <xf numFmtId="0" fontId="55" fillId="0" borderId="0" xfId="0" applyFont="1" applyAlignment="1">
      <alignment vertical="center"/>
    </xf>
    <xf numFmtId="49" fontId="56" fillId="0" borderId="10" xfId="0" applyNumberFormat="1" applyFont="1" applyBorder="1" applyAlignment="1">
      <alignment horizontal="left" vertical="center" wrapText="1"/>
    </xf>
    <xf numFmtId="0" fontId="56" fillId="0" borderId="0" xfId="0" applyFont="1" applyAlignment="1">
      <alignment vertical="center"/>
    </xf>
    <xf numFmtId="49" fontId="8" fillId="0" borderId="11" xfId="0" applyNumberFormat="1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right" vertical="center" wrapText="1"/>
    </xf>
    <xf numFmtId="49" fontId="57" fillId="0" borderId="10" xfId="0" applyNumberFormat="1" applyFont="1" applyBorder="1" applyAlignment="1">
      <alignment horizontal="left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right" vertical="center" wrapText="1"/>
    </xf>
    <xf numFmtId="49" fontId="5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right" vertical="center" wrapText="1"/>
    </xf>
    <xf numFmtId="164" fontId="8" fillId="0" borderId="10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49" fontId="59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49" fontId="12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/>
    </xf>
    <xf numFmtId="165" fontId="57" fillId="0" borderId="10" xfId="0" applyNumberFormat="1" applyFont="1" applyBorder="1" applyAlignment="1">
      <alignment horizontal="right" vertical="center"/>
    </xf>
    <xf numFmtId="165" fontId="58" fillId="0" borderId="10" xfId="0" applyNumberFormat="1" applyFont="1" applyBorder="1" applyAlignment="1">
      <alignment horizontal="right" vertical="center"/>
    </xf>
    <xf numFmtId="165" fontId="8" fillId="0" borderId="10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49" fontId="58" fillId="13" borderId="10" xfId="0" applyNumberFormat="1" applyFont="1" applyFill="1" applyBorder="1" applyAlignment="1">
      <alignment horizontal="center" vertical="center" wrapText="1"/>
    </xf>
    <xf numFmtId="49" fontId="58" fillId="13" borderId="10" xfId="0" applyNumberFormat="1" applyFont="1" applyFill="1" applyBorder="1" applyAlignment="1">
      <alignment horizontal="right" vertical="center" wrapText="1"/>
    </xf>
    <xf numFmtId="49" fontId="58" fillId="13" borderId="10" xfId="0" applyNumberFormat="1" applyFont="1" applyFill="1" applyBorder="1" applyAlignment="1">
      <alignment horizontal="left" vertical="center" wrapText="1"/>
    </xf>
    <xf numFmtId="165" fontId="58" fillId="13" borderId="10" xfId="0" applyNumberFormat="1" applyFont="1" applyFill="1" applyBorder="1" applyAlignment="1">
      <alignment horizontal="right" vertical="center"/>
    </xf>
    <xf numFmtId="49" fontId="55" fillId="13" borderId="10" xfId="0" applyNumberFormat="1" applyFont="1" applyFill="1" applyBorder="1" applyAlignment="1">
      <alignment horizontal="left" vertical="center" wrapText="1"/>
    </xf>
    <xf numFmtId="0" fontId="55" fillId="13" borderId="0" xfId="0" applyFont="1" applyFill="1" applyAlignment="1">
      <alignment vertical="center"/>
    </xf>
    <xf numFmtId="49" fontId="57" fillId="13" borderId="10" xfId="0" applyNumberFormat="1" applyFont="1" applyFill="1" applyBorder="1" applyAlignment="1">
      <alignment horizontal="center" vertical="center" wrapText="1"/>
    </xf>
    <xf numFmtId="49" fontId="57" fillId="13" borderId="10" xfId="0" applyNumberFormat="1" applyFont="1" applyFill="1" applyBorder="1" applyAlignment="1">
      <alignment horizontal="right" vertical="center" wrapText="1"/>
    </xf>
    <xf numFmtId="49" fontId="57" fillId="13" borderId="10" xfId="0" applyNumberFormat="1" applyFont="1" applyFill="1" applyBorder="1" applyAlignment="1">
      <alignment horizontal="left" vertical="center" wrapText="1"/>
    </xf>
    <xf numFmtId="165" fontId="57" fillId="13" borderId="10" xfId="0" applyNumberFormat="1" applyFont="1" applyFill="1" applyBorder="1" applyAlignment="1">
      <alignment horizontal="right" vertical="center"/>
    </xf>
    <xf numFmtId="49" fontId="57" fillId="33" borderId="10" xfId="0" applyNumberFormat="1" applyFont="1" applyFill="1" applyBorder="1" applyAlignment="1">
      <alignment horizontal="center" vertical="center" wrapText="1"/>
    </xf>
    <xf numFmtId="49" fontId="57" fillId="33" borderId="10" xfId="0" applyNumberFormat="1" applyFont="1" applyFill="1" applyBorder="1" applyAlignment="1">
      <alignment horizontal="right" vertical="center" wrapText="1"/>
    </xf>
    <xf numFmtId="49" fontId="57" fillId="33" borderId="10" xfId="0" applyNumberFormat="1" applyFont="1" applyFill="1" applyBorder="1" applyAlignment="1">
      <alignment horizontal="left" vertical="center" wrapText="1"/>
    </xf>
    <xf numFmtId="165" fontId="57" fillId="33" borderId="10" xfId="0" applyNumberFormat="1" applyFont="1" applyFill="1" applyBorder="1" applyAlignment="1">
      <alignment horizontal="right" vertical="center"/>
    </xf>
    <xf numFmtId="0" fontId="55" fillId="33" borderId="0" xfId="0" applyFont="1" applyFill="1" applyAlignment="1">
      <alignment vertical="center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57" fillId="0" borderId="0" xfId="0" applyNumberFormat="1" applyFont="1" applyBorder="1" applyAlignment="1">
      <alignment horizontal="center" vertical="center" wrapText="1"/>
    </xf>
    <xf numFmtId="49" fontId="5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right" vertical="center" wrapText="1"/>
    </xf>
    <xf numFmtId="49" fontId="57" fillId="0" borderId="10" xfId="0" applyNumberFormat="1" applyFont="1" applyFill="1" applyBorder="1" applyAlignment="1">
      <alignment horizontal="left" vertical="center" wrapText="1"/>
    </xf>
    <xf numFmtId="165" fontId="57" fillId="0" borderId="10" xfId="0" applyNumberFormat="1" applyFont="1" applyFill="1" applyBorder="1" applyAlignment="1">
      <alignment horizontal="right" vertical="center"/>
    </xf>
    <xf numFmtId="49" fontId="58" fillId="0" borderId="10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right" vertical="center" wrapText="1"/>
    </xf>
    <xf numFmtId="49" fontId="58" fillId="0" borderId="10" xfId="0" applyNumberFormat="1" applyFont="1" applyFill="1" applyBorder="1" applyAlignment="1">
      <alignment horizontal="left" vertical="center" wrapText="1"/>
    </xf>
    <xf numFmtId="165" fontId="58" fillId="0" borderId="10" xfId="0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164" fontId="8" fillId="0" borderId="10" xfId="0" applyNumberFormat="1" applyFont="1" applyFill="1" applyBorder="1" applyAlignment="1">
      <alignment horizontal="left" vertical="center" wrapText="1"/>
    </xf>
    <xf numFmtId="165" fontId="8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horizontal="right" vertical="center"/>
    </xf>
    <xf numFmtId="49" fontId="12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right" vertical="center"/>
    </xf>
    <xf numFmtId="49" fontId="13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49" fontId="59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49" fontId="57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vertical="center"/>
    </xf>
    <xf numFmtId="49" fontId="58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vertical="center"/>
    </xf>
    <xf numFmtId="165" fontId="0" fillId="0" borderId="0" xfId="0" applyNumberFormat="1" applyFill="1" applyAlignment="1">
      <alignment/>
    </xf>
    <xf numFmtId="0" fontId="14" fillId="0" borderId="0" xfId="0" applyFont="1" applyFill="1" applyAlignment="1">
      <alignment/>
    </xf>
    <xf numFmtId="0" fontId="56" fillId="0" borderId="15" xfId="0" applyFont="1" applyFill="1" applyBorder="1" applyAlignment="1">
      <alignment vertical="center"/>
    </xf>
    <xf numFmtId="0" fontId="14" fillId="0" borderId="15" xfId="0" applyFont="1" applyFill="1" applyBorder="1" applyAlignment="1">
      <alignment/>
    </xf>
    <xf numFmtId="49" fontId="58" fillId="0" borderId="11" xfId="0" applyNumberFormat="1" applyFont="1" applyFill="1" applyBorder="1" applyAlignment="1">
      <alignment horizontal="center" vertical="center" wrapText="1"/>
    </xf>
    <xf numFmtId="49" fontId="58" fillId="0" borderId="11" xfId="0" applyNumberFormat="1" applyFont="1" applyFill="1" applyBorder="1" applyAlignment="1">
      <alignment horizontal="right" vertical="center" wrapText="1"/>
    </xf>
    <xf numFmtId="49" fontId="58" fillId="0" borderId="11" xfId="0" applyNumberFormat="1" applyFont="1" applyFill="1" applyBorder="1" applyAlignment="1">
      <alignment horizontal="left" vertical="center" wrapText="1"/>
    </xf>
    <xf numFmtId="165" fontId="58" fillId="0" borderId="1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13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showGridLines="0" zoomScalePageLayoutView="0" workbookViewId="0" topLeftCell="C1">
      <selection activeCell="K3" sqref="K3:L3"/>
    </sheetView>
  </sheetViews>
  <sheetFormatPr defaultColWidth="9.00390625" defaultRowHeight="12.75"/>
  <cols>
    <col min="1" max="1" width="43.125" style="0" hidden="1" customWidth="1"/>
    <col min="2" max="2" width="10.25390625" style="0" hidden="1" customWidth="1"/>
    <col min="3" max="3" width="8.25390625" style="0" customWidth="1"/>
    <col min="4" max="4" width="9.125" style="0" customWidth="1"/>
    <col min="5" max="5" width="16.25390625" style="0" hidden="1" customWidth="1"/>
    <col min="6" max="6" width="10.00390625" style="0" hidden="1" customWidth="1"/>
    <col min="7" max="8" width="10.75390625" style="0" hidden="1" customWidth="1"/>
    <col min="9" max="9" width="43.125" style="0" customWidth="1"/>
    <col min="10" max="10" width="17.25390625" style="0" customWidth="1"/>
    <col min="11" max="11" width="18.375" style="0" customWidth="1"/>
    <col min="12" max="12" width="17.25390625" style="0" customWidth="1"/>
    <col min="13" max="13" width="43.125" style="0" hidden="1" customWidth="1"/>
  </cols>
  <sheetData>
    <row r="1" spans="1:13" ht="18.75">
      <c r="A1" s="10"/>
      <c r="B1" s="10"/>
      <c r="C1" s="10"/>
      <c r="D1" s="10"/>
      <c r="E1" s="10"/>
      <c r="F1" s="10"/>
      <c r="G1" s="10"/>
      <c r="H1" s="11"/>
      <c r="I1" s="12"/>
      <c r="J1" s="27"/>
      <c r="K1" s="32"/>
      <c r="L1" s="32" t="s">
        <v>71</v>
      </c>
      <c r="M1" s="12"/>
    </row>
    <row r="2" spans="1:13" ht="18.75">
      <c r="A2" s="7"/>
      <c r="B2" s="7"/>
      <c r="C2" s="7"/>
      <c r="D2" s="7"/>
      <c r="E2" s="7"/>
      <c r="F2" s="7"/>
      <c r="G2" s="7"/>
      <c r="H2" s="8"/>
      <c r="I2" s="9"/>
      <c r="J2" s="28"/>
      <c r="K2" s="33"/>
      <c r="L2" s="33" t="s">
        <v>7</v>
      </c>
      <c r="M2" s="9"/>
    </row>
    <row r="3" spans="1:13" ht="18.75">
      <c r="A3" s="7"/>
      <c r="B3" s="7"/>
      <c r="C3" s="7"/>
      <c r="D3" s="7"/>
      <c r="E3" s="7"/>
      <c r="F3" s="7"/>
      <c r="G3" s="7"/>
      <c r="H3" s="8"/>
      <c r="I3" s="9"/>
      <c r="J3" s="28"/>
      <c r="K3" s="123" t="s">
        <v>102</v>
      </c>
      <c r="L3" s="123"/>
      <c r="M3" s="9"/>
    </row>
    <row r="4" spans="1:13" ht="18.75">
      <c r="A4" s="7"/>
      <c r="B4" s="7"/>
      <c r="C4" s="7"/>
      <c r="D4" s="7"/>
      <c r="E4" s="7"/>
      <c r="F4" s="7"/>
      <c r="G4" s="7"/>
      <c r="H4" s="8"/>
      <c r="I4" s="9"/>
      <c r="J4" s="28"/>
      <c r="K4" s="33"/>
      <c r="L4" s="33"/>
      <c r="M4" s="9"/>
    </row>
    <row r="5" spans="1:13" ht="37.5" customHeight="1">
      <c r="A5" s="109" t="s">
        <v>75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13" ht="18.75" hidden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1"/>
      <c r="B7" s="1"/>
      <c r="C7" s="1"/>
      <c r="D7" s="1"/>
      <c r="E7" s="1"/>
      <c r="F7" s="1"/>
      <c r="G7" s="1"/>
      <c r="H7" s="4" t="s">
        <v>8</v>
      </c>
      <c r="I7" s="6"/>
      <c r="J7" s="6"/>
      <c r="K7" s="6"/>
      <c r="L7" s="6" t="s">
        <v>9</v>
      </c>
      <c r="M7" s="6"/>
    </row>
    <row r="8" spans="1:13" ht="12.75">
      <c r="A8" s="110" t="s">
        <v>10</v>
      </c>
      <c r="B8" s="112" t="s">
        <v>8</v>
      </c>
      <c r="C8" s="113"/>
      <c r="D8" s="113"/>
      <c r="E8" s="113"/>
      <c r="F8" s="113"/>
      <c r="G8" s="113"/>
      <c r="H8" s="114"/>
      <c r="I8" s="111" t="s">
        <v>10</v>
      </c>
      <c r="J8" s="111" t="s">
        <v>67</v>
      </c>
      <c r="K8" s="115" t="s">
        <v>68</v>
      </c>
      <c r="L8" s="115" t="s">
        <v>69</v>
      </c>
      <c r="M8" s="110" t="s">
        <v>10</v>
      </c>
    </row>
    <row r="9" spans="1:13" ht="12.75">
      <c r="A9" s="110"/>
      <c r="B9" s="17" t="s">
        <v>0</v>
      </c>
      <c r="C9" s="17" t="s">
        <v>1</v>
      </c>
      <c r="D9" s="17" t="s">
        <v>2</v>
      </c>
      <c r="E9" s="17" t="s">
        <v>3</v>
      </c>
      <c r="F9" s="17" t="s">
        <v>4</v>
      </c>
      <c r="G9" s="17" t="s">
        <v>5</v>
      </c>
      <c r="H9" s="17" t="s">
        <v>6</v>
      </c>
      <c r="I9" s="111"/>
      <c r="J9" s="111"/>
      <c r="K9" s="116"/>
      <c r="L9" s="116"/>
      <c r="M9" s="110"/>
    </row>
    <row r="10" spans="1:13" s="31" customFormat="1" ht="12.75" customHeight="1">
      <c r="A10" s="29"/>
      <c r="B10" s="29"/>
      <c r="C10" s="29">
        <v>1</v>
      </c>
      <c r="D10" s="29">
        <v>2</v>
      </c>
      <c r="E10" s="29"/>
      <c r="F10" s="29"/>
      <c r="G10" s="29"/>
      <c r="H10" s="30"/>
      <c r="I10" s="29">
        <v>3</v>
      </c>
      <c r="J10" s="29">
        <v>4</v>
      </c>
      <c r="K10" s="29">
        <v>5</v>
      </c>
      <c r="L10" s="29">
        <v>6</v>
      </c>
      <c r="M10" s="29"/>
    </row>
    <row r="11" spans="1:15" ht="24" customHeight="1">
      <c r="A11" s="15" t="s">
        <v>11</v>
      </c>
      <c r="B11" s="18" t="s">
        <v>8</v>
      </c>
      <c r="C11" s="18" t="s">
        <v>12</v>
      </c>
      <c r="D11" s="18" t="s">
        <v>13</v>
      </c>
      <c r="E11" s="18" t="s">
        <v>8</v>
      </c>
      <c r="F11" s="18" t="s">
        <v>8</v>
      </c>
      <c r="G11" s="18" t="s">
        <v>8</v>
      </c>
      <c r="H11" s="19" t="s">
        <v>8</v>
      </c>
      <c r="I11" s="20" t="s">
        <v>11</v>
      </c>
      <c r="J11" s="35">
        <f>J12+J13+J14+J15+J16+J17+J18</f>
        <v>59720.600000000006</v>
      </c>
      <c r="K11" s="35">
        <f>K12+K13+K14+K15+K16+K17+K18</f>
        <v>59720.600000000006</v>
      </c>
      <c r="L11" s="35">
        <f>L12+L13+L14+L15+L17+L18</f>
        <v>0</v>
      </c>
      <c r="M11" s="15" t="s">
        <v>11</v>
      </c>
      <c r="N11" s="16"/>
      <c r="O11" s="16"/>
    </row>
    <row r="12" spans="1:15" ht="42" customHeight="1">
      <c r="A12" s="13" t="s">
        <v>14</v>
      </c>
      <c r="B12" s="21" t="s">
        <v>8</v>
      </c>
      <c r="C12" s="39" t="s">
        <v>12</v>
      </c>
      <c r="D12" s="39" t="s">
        <v>15</v>
      </c>
      <c r="E12" s="39" t="s">
        <v>8</v>
      </c>
      <c r="F12" s="39" t="s">
        <v>8</v>
      </c>
      <c r="G12" s="39" t="s">
        <v>8</v>
      </c>
      <c r="H12" s="40" t="s">
        <v>8</v>
      </c>
      <c r="I12" s="41" t="s">
        <v>14</v>
      </c>
      <c r="J12" s="42">
        <v>1045</v>
      </c>
      <c r="K12" s="42">
        <f>J12-L12</f>
        <v>1045</v>
      </c>
      <c r="L12" s="42"/>
      <c r="M12" s="13" t="s">
        <v>14</v>
      </c>
      <c r="N12" s="14" t="s">
        <v>76</v>
      </c>
      <c r="O12" s="14"/>
    </row>
    <row r="13" spans="1:15" ht="55.5" customHeight="1">
      <c r="A13" s="13" t="s">
        <v>16</v>
      </c>
      <c r="B13" s="21" t="s">
        <v>8</v>
      </c>
      <c r="C13" s="39" t="s">
        <v>12</v>
      </c>
      <c r="D13" s="39" t="s">
        <v>17</v>
      </c>
      <c r="E13" s="39" t="s">
        <v>8</v>
      </c>
      <c r="F13" s="39" t="s">
        <v>8</v>
      </c>
      <c r="G13" s="39" t="s">
        <v>8</v>
      </c>
      <c r="H13" s="40" t="s">
        <v>8</v>
      </c>
      <c r="I13" s="41" t="s">
        <v>16</v>
      </c>
      <c r="J13" s="42">
        <v>3786.5</v>
      </c>
      <c r="K13" s="42">
        <f aca="true" t="shared" si="0" ref="K13:K53">J13-L13</f>
        <v>3786.5</v>
      </c>
      <c r="L13" s="42"/>
      <c r="M13" s="13" t="s">
        <v>16</v>
      </c>
      <c r="N13" s="14" t="s">
        <v>76</v>
      </c>
      <c r="O13" s="14"/>
    </row>
    <row r="14" spans="1:15" ht="53.25" customHeight="1">
      <c r="A14" s="13" t="s">
        <v>18</v>
      </c>
      <c r="B14" s="21" t="s">
        <v>8</v>
      </c>
      <c r="C14" s="39" t="s">
        <v>12</v>
      </c>
      <c r="D14" s="39" t="s">
        <v>19</v>
      </c>
      <c r="E14" s="39" t="s">
        <v>8</v>
      </c>
      <c r="F14" s="39" t="s">
        <v>8</v>
      </c>
      <c r="G14" s="39" t="s">
        <v>8</v>
      </c>
      <c r="H14" s="40" t="s">
        <v>8</v>
      </c>
      <c r="I14" s="41" t="s">
        <v>18</v>
      </c>
      <c r="J14" s="42">
        <v>24323.4</v>
      </c>
      <c r="K14" s="42">
        <f t="shared" si="0"/>
        <v>24323.4</v>
      </c>
      <c r="L14" s="42">
        <v>0</v>
      </c>
      <c r="M14" s="13" t="s">
        <v>18</v>
      </c>
      <c r="N14" s="14" t="s">
        <v>79</v>
      </c>
      <c r="O14" s="14"/>
    </row>
    <row r="15" spans="1:15" ht="42" customHeight="1">
      <c r="A15" s="13" t="s">
        <v>20</v>
      </c>
      <c r="B15" s="21" t="s">
        <v>8</v>
      </c>
      <c r="C15" s="39" t="s">
        <v>12</v>
      </c>
      <c r="D15" s="39" t="s">
        <v>21</v>
      </c>
      <c r="E15" s="39" t="s">
        <v>8</v>
      </c>
      <c r="F15" s="39" t="s">
        <v>8</v>
      </c>
      <c r="G15" s="39" t="s">
        <v>8</v>
      </c>
      <c r="H15" s="40" t="s">
        <v>8</v>
      </c>
      <c r="I15" s="41" t="s">
        <v>20</v>
      </c>
      <c r="J15" s="42">
        <v>2509.3</v>
      </c>
      <c r="K15" s="42">
        <f t="shared" si="0"/>
        <v>2509.3</v>
      </c>
      <c r="L15" s="42">
        <v>0</v>
      </c>
      <c r="M15" s="43" t="s">
        <v>20</v>
      </c>
      <c r="N15" s="44" t="s">
        <v>77</v>
      </c>
      <c r="O15" s="14"/>
    </row>
    <row r="16" spans="1:15" ht="42" customHeight="1">
      <c r="A16" s="13"/>
      <c r="B16" s="21"/>
      <c r="C16" s="39" t="s">
        <v>12</v>
      </c>
      <c r="D16" s="39" t="s">
        <v>36</v>
      </c>
      <c r="E16" s="39"/>
      <c r="F16" s="39"/>
      <c r="G16" s="39"/>
      <c r="H16" s="40"/>
      <c r="I16" s="41" t="s">
        <v>80</v>
      </c>
      <c r="J16" s="42">
        <v>175</v>
      </c>
      <c r="K16" s="42">
        <f t="shared" si="0"/>
        <v>175</v>
      </c>
      <c r="L16" s="42"/>
      <c r="M16" s="43"/>
      <c r="N16" s="14" t="s">
        <v>79</v>
      </c>
      <c r="O16" s="14"/>
    </row>
    <row r="17" spans="1:15" ht="15.75">
      <c r="A17" s="13" t="s">
        <v>22</v>
      </c>
      <c r="B17" s="21" t="s">
        <v>8</v>
      </c>
      <c r="C17" s="39" t="s">
        <v>12</v>
      </c>
      <c r="D17" s="39" t="s">
        <v>23</v>
      </c>
      <c r="E17" s="39" t="s">
        <v>8</v>
      </c>
      <c r="F17" s="39" t="s">
        <v>8</v>
      </c>
      <c r="G17" s="39" t="s">
        <v>8</v>
      </c>
      <c r="H17" s="40" t="s">
        <v>8</v>
      </c>
      <c r="I17" s="41" t="s">
        <v>22</v>
      </c>
      <c r="J17" s="42">
        <v>500</v>
      </c>
      <c r="K17" s="42">
        <f t="shared" si="0"/>
        <v>500</v>
      </c>
      <c r="L17" s="42"/>
      <c r="M17" s="13" t="s">
        <v>22</v>
      </c>
      <c r="N17" s="14" t="s">
        <v>79</v>
      </c>
      <c r="O17" s="14"/>
    </row>
    <row r="18" spans="1:15" ht="15.75">
      <c r="A18" s="13" t="s">
        <v>24</v>
      </c>
      <c r="B18" s="21" t="s">
        <v>8</v>
      </c>
      <c r="C18" s="39" t="s">
        <v>12</v>
      </c>
      <c r="D18" s="39" t="s">
        <v>25</v>
      </c>
      <c r="E18" s="39" t="s">
        <v>8</v>
      </c>
      <c r="F18" s="39" t="s">
        <v>8</v>
      </c>
      <c r="G18" s="39" t="s">
        <v>8</v>
      </c>
      <c r="H18" s="40" t="s">
        <v>8</v>
      </c>
      <c r="I18" s="41" t="s">
        <v>24</v>
      </c>
      <c r="J18" s="42">
        <f>5253.5+5000+17127.9</f>
        <v>27381.4</v>
      </c>
      <c r="K18" s="42">
        <f t="shared" si="0"/>
        <v>27381.4</v>
      </c>
      <c r="L18" s="42">
        <v>0</v>
      </c>
      <c r="M18" s="13" t="s">
        <v>24</v>
      </c>
      <c r="N18" s="14" t="s">
        <v>81</v>
      </c>
      <c r="O18" s="14"/>
    </row>
    <row r="19" spans="1:15" s="38" customFormat="1" ht="15.75">
      <c r="A19" s="15" t="s">
        <v>26</v>
      </c>
      <c r="B19" s="18" t="s">
        <v>8</v>
      </c>
      <c r="C19" s="18" t="s">
        <v>19</v>
      </c>
      <c r="D19" s="18" t="s">
        <v>13</v>
      </c>
      <c r="E19" s="18" t="s">
        <v>8</v>
      </c>
      <c r="F19" s="18" t="s">
        <v>8</v>
      </c>
      <c r="G19" s="18" t="s">
        <v>8</v>
      </c>
      <c r="H19" s="19" t="s">
        <v>8</v>
      </c>
      <c r="I19" s="20" t="s">
        <v>26</v>
      </c>
      <c r="J19" s="35">
        <f>J20</f>
        <v>0</v>
      </c>
      <c r="K19" s="35">
        <f t="shared" si="0"/>
        <v>0</v>
      </c>
      <c r="L19" s="35"/>
      <c r="M19" s="15" t="s">
        <v>26</v>
      </c>
      <c r="N19" s="16"/>
      <c r="O19" s="16"/>
    </row>
    <row r="20" spans="1:15" ht="15.75" customHeight="1">
      <c r="A20" s="13" t="s">
        <v>27</v>
      </c>
      <c r="B20" s="21" t="s">
        <v>8</v>
      </c>
      <c r="C20" s="21" t="s">
        <v>19</v>
      </c>
      <c r="D20" s="21" t="s">
        <v>28</v>
      </c>
      <c r="E20" s="21" t="s">
        <v>8</v>
      </c>
      <c r="F20" s="21" t="s">
        <v>8</v>
      </c>
      <c r="G20" s="21" t="s">
        <v>8</v>
      </c>
      <c r="H20" s="22" t="s">
        <v>8</v>
      </c>
      <c r="I20" s="23" t="s">
        <v>27</v>
      </c>
      <c r="J20" s="36">
        <v>0</v>
      </c>
      <c r="K20" s="36">
        <f t="shared" si="0"/>
        <v>0</v>
      </c>
      <c r="L20" s="36"/>
      <c r="M20" s="13" t="s">
        <v>27</v>
      </c>
      <c r="N20" s="14"/>
      <c r="O20" s="14"/>
    </row>
    <row r="21" spans="1:15" s="38" customFormat="1" ht="16.5" customHeight="1">
      <c r="A21" s="15" t="s">
        <v>29</v>
      </c>
      <c r="B21" s="18" t="s">
        <v>8</v>
      </c>
      <c r="C21" s="18" t="s">
        <v>30</v>
      </c>
      <c r="D21" s="18" t="s">
        <v>13</v>
      </c>
      <c r="E21" s="18" t="s">
        <v>8</v>
      </c>
      <c r="F21" s="18" t="s">
        <v>8</v>
      </c>
      <c r="G21" s="18" t="s">
        <v>8</v>
      </c>
      <c r="H21" s="19" t="s">
        <v>8</v>
      </c>
      <c r="I21" s="20" t="s">
        <v>29</v>
      </c>
      <c r="J21" s="35">
        <f>J22+J23</f>
        <v>5035.2</v>
      </c>
      <c r="K21" s="35">
        <f>K22+K23</f>
        <v>5035.2</v>
      </c>
      <c r="L21" s="35">
        <f>L22+L23</f>
        <v>0</v>
      </c>
      <c r="M21" s="15" t="s">
        <v>29</v>
      </c>
      <c r="N21" s="16"/>
      <c r="O21" s="16"/>
    </row>
    <row r="22" spans="1:15" ht="15.75">
      <c r="A22" s="13" t="s">
        <v>31</v>
      </c>
      <c r="B22" s="21" t="s">
        <v>8</v>
      </c>
      <c r="C22" s="21" t="s">
        <v>30</v>
      </c>
      <c r="D22" s="21" t="s">
        <v>15</v>
      </c>
      <c r="E22" s="21" t="s">
        <v>8</v>
      </c>
      <c r="F22" s="21" t="s">
        <v>8</v>
      </c>
      <c r="G22" s="21" t="s">
        <v>8</v>
      </c>
      <c r="H22" s="22" t="s">
        <v>8</v>
      </c>
      <c r="I22" s="23" t="s">
        <v>31</v>
      </c>
      <c r="J22" s="36">
        <v>0</v>
      </c>
      <c r="K22" s="36">
        <f t="shared" si="0"/>
        <v>0</v>
      </c>
      <c r="L22" s="36">
        <v>0</v>
      </c>
      <c r="M22" s="13" t="s">
        <v>31</v>
      </c>
      <c r="N22" s="14"/>
      <c r="O22" s="14"/>
    </row>
    <row r="23" spans="1:15" ht="31.5">
      <c r="A23" s="13" t="s">
        <v>32</v>
      </c>
      <c r="B23" s="21" t="s">
        <v>8</v>
      </c>
      <c r="C23" s="39" t="s">
        <v>30</v>
      </c>
      <c r="D23" s="39" t="s">
        <v>30</v>
      </c>
      <c r="E23" s="39" t="s">
        <v>8</v>
      </c>
      <c r="F23" s="39" t="s">
        <v>8</v>
      </c>
      <c r="G23" s="39" t="s">
        <v>8</v>
      </c>
      <c r="H23" s="40" t="s">
        <v>8</v>
      </c>
      <c r="I23" s="41" t="s">
        <v>32</v>
      </c>
      <c r="J23" s="42">
        <v>5035.2</v>
      </c>
      <c r="K23" s="42">
        <f t="shared" si="0"/>
        <v>5035.2</v>
      </c>
      <c r="L23" s="42"/>
      <c r="M23" s="13" t="s">
        <v>32</v>
      </c>
      <c r="N23" s="14" t="s">
        <v>79</v>
      </c>
      <c r="O23" s="14"/>
    </row>
    <row r="24" spans="1:15" s="38" customFormat="1" ht="15.75">
      <c r="A24" s="15" t="s">
        <v>33</v>
      </c>
      <c r="B24" s="18" t="s">
        <v>8</v>
      </c>
      <c r="C24" s="49" t="s">
        <v>21</v>
      </c>
      <c r="D24" s="49" t="s">
        <v>13</v>
      </c>
      <c r="E24" s="49" t="s">
        <v>8</v>
      </c>
      <c r="F24" s="49" t="s">
        <v>8</v>
      </c>
      <c r="G24" s="49" t="s">
        <v>8</v>
      </c>
      <c r="H24" s="50" t="s">
        <v>8</v>
      </c>
      <c r="I24" s="51" t="s">
        <v>33</v>
      </c>
      <c r="J24" s="52">
        <f>J25</f>
        <v>3254.8</v>
      </c>
      <c r="K24" s="52">
        <f t="shared" si="0"/>
        <v>3254.8</v>
      </c>
      <c r="L24" s="52"/>
      <c r="M24" s="15" t="s">
        <v>33</v>
      </c>
      <c r="N24" s="14" t="s">
        <v>79</v>
      </c>
      <c r="O24" s="16"/>
    </row>
    <row r="25" spans="1:15" ht="31.5">
      <c r="A25" s="13" t="s">
        <v>34</v>
      </c>
      <c r="B25" s="21" t="s">
        <v>8</v>
      </c>
      <c r="C25" s="39" t="s">
        <v>21</v>
      </c>
      <c r="D25" s="39" t="s">
        <v>17</v>
      </c>
      <c r="E25" s="39" t="s">
        <v>8</v>
      </c>
      <c r="F25" s="39" t="s">
        <v>8</v>
      </c>
      <c r="G25" s="39" t="s">
        <v>8</v>
      </c>
      <c r="H25" s="40" t="s">
        <v>8</v>
      </c>
      <c r="I25" s="41" t="s">
        <v>34</v>
      </c>
      <c r="J25" s="42">
        <v>3254.8</v>
      </c>
      <c r="K25" s="42">
        <f t="shared" si="0"/>
        <v>3254.8</v>
      </c>
      <c r="L25" s="42"/>
      <c r="M25" s="13" t="s">
        <v>34</v>
      </c>
      <c r="N25" s="14" t="s">
        <v>79</v>
      </c>
      <c r="O25" s="14"/>
    </row>
    <row r="26" spans="1:15" s="38" customFormat="1" ht="15.75">
      <c r="A26" s="15" t="s">
        <v>35</v>
      </c>
      <c r="B26" s="18" t="s">
        <v>8</v>
      </c>
      <c r="C26" s="18" t="s">
        <v>36</v>
      </c>
      <c r="D26" s="18" t="s">
        <v>13</v>
      </c>
      <c r="E26" s="18" t="s">
        <v>8</v>
      </c>
      <c r="F26" s="18" t="s">
        <v>8</v>
      </c>
      <c r="G26" s="18" t="s">
        <v>8</v>
      </c>
      <c r="H26" s="19" t="s">
        <v>8</v>
      </c>
      <c r="I26" s="20" t="s">
        <v>35</v>
      </c>
      <c r="J26" s="35">
        <f>J27+J28+J29+J30+J31</f>
        <v>200248.45</v>
      </c>
      <c r="K26" s="35">
        <f>J26-L26</f>
        <v>200248.45</v>
      </c>
      <c r="L26" s="35">
        <f>L27+L28+L30+L31</f>
        <v>0</v>
      </c>
      <c r="M26" s="15" t="s">
        <v>35</v>
      </c>
      <c r="N26" s="16"/>
      <c r="O26" s="16"/>
    </row>
    <row r="27" spans="1:15" ht="15.75">
      <c r="A27" s="13" t="s">
        <v>37</v>
      </c>
      <c r="B27" s="21" t="s">
        <v>8</v>
      </c>
      <c r="C27" s="39" t="s">
        <v>36</v>
      </c>
      <c r="D27" s="39" t="s">
        <v>12</v>
      </c>
      <c r="E27" s="39" t="s">
        <v>8</v>
      </c>
      <c r="F27" s="39" t="s">
        <v>8</v>
      </c>
      <c r="G27" s="39" t="s">
        <v>8</v>
      </c>
      <c r="H27" s="40" t="s">
        <v>8</v>
      </c>
      <c r="I27" s="41" t="s">
        <v>37</v>
      </c>
      <c r="J27" s="42">
        <f>7050+86768</f>
        <v>93818</v>
      </c>
      <c r="K27" s="42">
        <f t="shared" si="0"/>
        <v>93818</v>
      </c>
      <c r="L27" s="42">
        <v>0</v>
      </c>
      <c r="M27" s="13" t="s">
        <v>37</v>
      </c>
      <c r="N27" s="14" t="s">
        <v>94</v>
      </c>
      <c r="O27" s="14"/>
    </row>
    <row r="28" spans="1:15" ht="15.75">
      <c r="A28" s="13" t="s">
        <v>38</v>
      </c>
      <c r="B28" s="21" t="s">
        <v>8</v>
      </c>
      <c r="C28" s="39" t="s">
        <v>36</v>
      </c>
      <c r="D28" s="39" t="s">
        <v>15</v>
      </c>
      <c r="E28" s="39" t="s">
        <v>8</v>
      </c>
      <c r="F28" s="39" t="s">
        <v>8</v>
      </c>
      <c r="G28" s="39" t="s">
        <v>8</v>
      </c>
      <c r="H28" s="40" t="s">
        <v>8</v>
      </c>
      <c r="I28" s="41" t="s">
        <v>38</v>
      </c>
      <c r="J28" s="42">
        <f>1300+19162.3+62719.55</f>
        <v>83181.85</v>
      </c>
      <c r="K28" s="42">
        <f t="shared" si="0"/>
        <v>83181.85</v>
      </c>
      <c r="L28" s="42">
        <v>0</v>
      </c>
      <c r="M28" s="13" t="s">
        <v>38</v>
      </c>
      <c r="N28" s="14" t="s">
        <v>95</v>
      </c>
      <c r="O28" s="14"/>
    </row>
    <row r="29" spans="1:15" ht="25.5">
      <c r="A29" s="13"/>
      <c r="B29" s="21"/>
      <c r="C29" s="39" t="s">
        <v>36</v>
      </c>
      <c r="D29" s="39" t="s">
        <v>30</v>
      </c>
      <c r="E29" s="39"/>
      <c r="F29" s="39"/>
      <c r="G29" s="39"/>
      <c r="H29" s="40"/>
      <c r="I29" s="41" t="s">
        <v>82</v>
      </c>
      <c r="J29" s="42">
        <v>100</v>
      </c>
      <c r="K29" s="42">
        <f t="shared" si="0"/>
        <v>100</v>
      </c>
      <c r="L29" s="42"/>
      <c r="M29" s="13"/>
      <c r="N29" s="14" t="s">
        <v>79</v>
      </c>
      <c r="O29" s="14"/>
    </row>
    <row r="30" spans="1:15" ht="15" customHeight="1">
      <c r="A30" s="13" t="s">
        <v>39</v>
      </c>
      <c r="B30" s="21" t="s">
        <v>8</v>
      </c>
      <c r="C30" s="39" t="s">
        <v>36</v>
      </c>
      <c r="D30" s="39" t="s">
        <v>36</v>
      </c>
      <c r="E30" s="39" t="s">
        <v>8</v>
      </c>
      <c r="F30" s="39" t="s">
        <v>8</v>
      </c>
      <c r="G30" s="39" t="s">
        <v>8</v>
      </c>
      <c r="H30" s="40" t="s">
        <v>8</v>
      </c>
      <c r="I30" s="41" t="s">
        <v>39</v>
      </c>
      <c r="J30" s="42">
        <v>9218.9</v>
      </c>
      <c r="K30" s="42">
        <f t="shared" si="0"/>
        <v>9218.9</v>
      </c>
      <c r="L30" s="42">
        <v>0</v>
      </c>
      <c r="M30" s="13" t="s">
        <v>39</v>
      </c>
      <c r="N30" s="14" t="s">
        <v>88</v>
      </c>
      <c r="O30" s="14"/>
    </row>
    <row r="31" spans="1:15" ht="15.75">
      <c r="A31" s="13" t="s">
        <v>40</v>
      </c>
      <c r="B31" s="21" t="s">
        <v>8</v>
      </c>
      <c r="C31" s="39" t="s">
        <v>36</v>
      </c>
      <c r="D31" s="39" t="s">
        <v>41</v>
      </c>
      <c r="E31" s="39" t="s">
        <v>8</v>
      </c>
      <c r="F31" s="39" t="s">
        <v>8</v>
      </c>
      <c r="G31" s="39" t="s">
        <v>8</v>
      </c>
      <c r="H31" s="40" t="s">
        <v>8</v>
      </c>
      <c r="I31" s="41" t="s">
        <v>40</v>
      </c>
      <c r="J31" s="42">
        <f>123+13806.7</f>
        <v>13929.7</v>
      </c>
      <c r="K31" s="42">
        <f t="shared" si="0"/>
        <v>13929.7</v>
      </c>
      <c r="L31" s="42">
        <v>0</v>
      </c>
      <c r="M31" s="13" t="s">
        <v>40</v>
      </c>
      <c r="N31" s="14" t="s">
        <v>96</v>
      </c>
      <c r="O31" s="14"/>
    </row>
    <row r="32" spans="1:15" ht="15.75">
      <c r="A32" s="15" t="s">
        <v>42</v>
      </c>
      <c r="B32" s="18" t="s">
        <v>8</v>
      </c>
      <c r="C32" s="18" t="s">
        <v>43</v>
      </c>
      <c r="D32" s="18" t="s">
        <v>13</v>
      </c>
      <c r="E32" s="18" t="s">
        <v>8</v>
      </c>
      <c r="F32" s="18" t="s">
        <v>8</v>
      </c>
      <c r="G32" s="18" t="s">
        <v>8</v>
      </c>
      <c r="H32" s="19" t="s">
        <v>8</v>
      </c>
      <c r="I32" s="20" t="s">
        <v>42</v>
      </c>
      <c r="J32" s="35">
        <f>J33+J34</f>
        <v>19904.2</v>
      </c>
      <c r="K32" s="35">
        <f>K33+K34</f>
        <v>19904.2</v>
      </c>
      <c r="L32" s="35">
        <f>L33+L34</f>
        <v>0</v>
      </c>
      <c r="M32" s="15" t="s">
        <v>42</v>
      </c>
      <c r="N32" s="16"/>
      <c r="O32" s="16"/>
    </row>
    <row r="33" spans="1:15" ht="15.75">
      <c r="A33" s="13" t="s">
        <v>44</v>
      </c>
      <c r="B33" s="21" t="s">
        <v>8</v>
      </c>
      <c r="C33" s="39" t="s">
        <v>43</v>
      </c>
      <c r="D33" s="39" t="s">
        <v>12</v>
      </c>
      <c r="E33" s="39" t="s">
        <v>8</v>
      </c>
      <c r="F33" s="39" t="s">
        <v>8</v>
      </c>
      <c r="G33" s="39" t="s">
        <v>8</v>
      </c>
      <c r="H33" s="40" t="s">
        <v>8</v>
      </c>
      <c r="I33" s="41" t="s">
        <v>44</v>
      </c>
      <c r="J33" s="42">
        <f>1307.9+16745.3</f>
        <v>18053.2</v>
      </c>
      <c r="K33" s="42">
        <f t="shared" si="0"/>
        <v>18053.2</v>
      </c>
      <c r="L33" s="42">
        <v>0</v>
      </c>
      <c r="M33" s="13" t="s">
        <v>44</v>
      </c>
      <c r="N33" s="14" t="s">
        <v>89</v>
      </c>
      <c r="O33" s="14"/>
    </row>
    <row r="34" spans="1:15" ht="31.5">
      <c r="A34" s="13" t="s">
        <v>45</v>
      </c>
      <c r="B34" s="21" t="s">
        <v>8</v>
      </c>
      <c r="C34" s="39" t="s">
        <v>43</v>
      </c>
      <c r="D34" s="39" t="s">
        <v>19</v>
      </c>
      <c r="E34" s="39" t="s">
        <v>8</v>
      </c>
      <c r="F34" s="39" t="s">
        <v>8</v>
      </c>
      <c r="G34" s="39" t="s">
        <v>8</v>
      </c>
      <c r="H34" s="40" t="s">
        <v>8</v>
      </c>
      <c r="I34" s="41" t="s">
        <v>45</v>
      </c>
      <c r="J34" s="42">
        <v>1851</v>
      </c>
      <c r="K34" s="42">
        <f t="shared" si="0"/>
        <v>1851</v>
      </c>
      <c r="L34" s="42"/>
      <c r="M34" s="13" t="s">
        <v>45</v>
      </c>
      <c r="N34" s="14" t="s">
        <v>88</v>
      </c>
      <c r="O34" s="14"/>
    </row>
    <row r="35" spans="1:15" ht="15.75">
      <c r="A35" s="15" t="s">
        <v>46</v>
      </c>
      <c r="B35" s="18" t="s">
        <v>8</v>
      </c>
      <c r="C35" s="18" t="s">
        <v>41</v>
      </c>
      <c r="D35" s="18" t="s">
        <v>13</v>
      </c>
      <c r="E35" s="18" t="s">
        <v>8</v>
      </c>
      <c r="F35" s="18" t="s">
        <v>8</v>
      </c>
      <c r="G35" s="18" t="s">
        <v>8</v>
      </c>
      <c r="H35" s="19" t="s">
        <v>8</v>
      </c>
      <c r="I35" s="20" t="s">
        <v>46</v>
      </c>
      <c r="J35" s="35">
        <f>J36+J37+J38+J39+J40</f>
        <v>0</v>
      </c>
      <c r="K35" s="35">
        <f>K36+K37+K38+K39+K40</f>
        <v>0</v>
      </c>
      <c r="L35" s="35">
        <f>L36+L37+L38+L39+L40</f>
        <v>0</v>
      </c>
      <c r="M35" s="15" t="s">
        <v>46</v>
      </c>
      <c r="N35" s="16"/>
      <c r="O35" s="16"/>
    </row>
    <row r="36" spans="1:15" ht="15.75">
      <c r="A36" s="13" t="s">
        <v>47</v>
      </c>
      <c r="B36" s="21" t="s">
        <v>8</v>
      </c>
      <c r="C36" s="21" t="s">
        <v>41</v>
      </c>
      <c r="D36" s="21" t="s">
        <v>12</v>
      </c>
      <c r="E36" s="21" t="s">
        <v>8</v>
      </c>
      <c r="F36" s="21" t="s">
        <v>8</v>
      </c>
      <c r="G36" s="21" t="s">
        <v>8</v>
      </c>
      <c r="H36" s="22" t="s">
        <v>8</v>
      </c>
      <c r="I36" s="23" t="s">
        <v>47</v>
      </c>
      <c r="J36" s="36">
        <v>0</v>
      </c>
      <c r="K36" s="36">
        <f t="shared" si="0"/>
        <v>0</v>
      </c>
      <c r="L36" s="36">
        <v>0</v>
      </c>
      <c r="M36" s="13" t="s">
        <v>47</v>
      </c>
      <c r="N36" s="14"/>
      <c r="O36" s="14"/>
    </row>
    <row r="37" spans="1:15" ht="15.75">
      <c r="A37" s="13" t="s">
        <v>48</v>
      </c>
      <c r="B37" s="21" t="s">
        <v>8</v>
      </c>
      <c r="C37" s="21" t="s">
        <v>41</v>
      </c>
      <c r="D37" s="21" t="s">
        <v>15</v>
      </c>
      <c r="E37" s="21" t="s">
        <v>8</v>
      </c>
      <c r="F37" s="21" t="s">
        <v>8</v>
      </c>
      <c r="G37" s="21" t="s">
        <v>8</v>
      </c>
      <c r="H37" s="22" t="s">
        <v>8</v>
      </c>
      <c r="I37" s="23" t="s">
        <v>48</v>
      </c>
      <c r="J37" s="36">
        <v>0</v>
      </c>
      <c r="K37" s="36">
        <f t="shared" si="0"/>
        <v>0</v>
      </c>
      <c r="L37" s="36">
        <v>0</v>
      </c>
      <c r="M37" s="13" t="s">
        <v>48</v>
      </c>
      <c r="N37" s="14"/>
      <c r="O37" s="14"/>
    </row>
    <row r="38" spans="1:15" ht="31.5">
      <c r="A38" s="13" t="s">
        <v>49</v>
      </c>
      <c r="B38" s="21" t="s">
        <v>8</v>
      </c>
      <c r="C38" s="21" t="s">
        <v>41</v>
      </c>
      <c r="D38" s="21" t="s">
        <v>17</v>
      </c>
      <c r="E38" s="21" t="s">
        <v>8</v>
      </c>
      <c r="F38" s="21" t="s">
        <v>8</v>
      </c>
      <c r="G38" s="21" t="s">
        <v>8</v>
      </c>
      <c r="H38" s="22" t="s">
        <v>8</v>
      </c>
      <c r="I38" s="23" t="s">
        <v>49</v>
      </c>
      <c r="J38" s="36">
        <v>0</v>
      </c>
      <c r="K38" s="36">
        <f t="shared" si="0"/>
        <v>0</v>
      </c>
      <c r="L38" s="36">
        <v>0</v>
      </c>
      <c r="M38" s="13" t="s">
        <v>49</v>
      </c>
      <c r="N38" s="14"/>
      <c r="O38" s="14"/>
    </row>
    <row r="39" spans="1:15" ht="15.75">
      <c r="A39" s="13" t="s">
        <v>50</v>
      </c>
      <c r="B39" s="21" t="s">
        <v>8</v>
      </c>
      <c r="C39" s="21" t="s">
        <v>41</v>
      </c>
      <c r="D39" s="21" t="s">
        <v>19</v>
      </c>
      <c r="E39" s="21" t="s">
        <v>8</v>
      </c>
      <c r="F39" s="21" t="s">
        <v>8</v>
      </c>
      <c r="G39" s="21" t="s">
        <v>8</v>
      </c>
      <c r="H39" s="22" t="s">
        <v>8</v>
      </c>
      <c r="I39" s="23" t="s">
        <v>50</v>
      </c>
      <c r="J39" s="36">
        <v>0</v>
      </c>
      <c r="K39" s="36">
        <f t="shared" si="0"/>
        <v>0</v>
      </c>
      <c r="L39" s="36">
        <v>0</v>
      </c>
      <c r="M39" s="13" t="s">
        <v>50</v>
      </c>
      <c r="N39" s="14"/>
      <c r="O39" s="14"/>
    </row>
    <row r="40" spans="1:15" ht="13.5" customHeight="1">
      <c r="A40" s="13" t="s">
        <v>51</v>
      </c>
      <c r="B40" s="21" t="s">
        <v>8</v>
      </c>
      <c r="C40" s="21" t="s">
        <v>41</v>
      </c>
      <c r="D40" s="21" t="s">
        <v>41</v>
      </c>
      <c r="E40" s="21" t="s">
        <v>8</v>
      </c>
      <c r="F40" s="21" t="s">
        <v>8</v>
      </c>
      <c r="G40" s="21" t="s">
        <v>8</v>
      </c>
      <c r="H40" s="22" t="s">
        <v>8</v>
      </c>
      <c r="I40" s="23" t="s">
        <v>51</v>
      </c>
      <c r="J40" s="36">
        <v>0</v>
      </c>
      <c r="K40" s="36">
        <f t="shared" si="0"/>
        <v>0</v>
      </c>
      <c r="L40" s="36"/>
      <c r="M40" s="13" t="s">
        <v>51</v>
      </c>
      <c r="N40" s="14"/>
      <c r="O40" s="14"/>
    </row>
    <row r="41" spans="1:15" ht="15.75">
      <c r="A41" s="15" t="s">
        <v>52</v>
      </c>
      <c r="B41" s="18" t="s">
        <v>8</v>
      </c>
      <c r="C41" s="18" t="s">
        <v>53</v>
      </c>
      <c r="D41" s="18" t="s">
        <v>13</v>
      </c>
      <c r="E41" s="18" t="s">
        <v>8</v>
      </c>
      <c r="F41" s="18" t="s">
        <v>8</v>
      </c>
      <c r="G41" s="18" t="s">
        <v>8</v>
      </c>
      <c r="H41" s="19" t="s">
        <v>8</v>
      </c>
      <c r="I41" s="20" t="s">
        <v>52</v>
      </c>
      <c r="J41" s="35">
        <f>J43+J42+J44</f>
        <v>5240.8</v>
      </c>
      <c r="K41" s="35">
        <f>K42+K43+K44</f>
        <v>5240.8</v>
      </c>
      <c r="L41" s="35">
        <f>L42+L43+L44</f>
        <v>0</v>
      </c>
      <c r="M41" s="15" t="s">
        <v>52</v>
      </c>
      <c r="N41" s="16"/>
      <c r="O41" s="16"/>
    </row>
    <row r="42" spans="1:15" ht="15.75">
      <c r="A42" s="13" t="s">
        <v>54</v>
      </c>
      <c r="B42" s="21" t="s">
        <v>8</v>
      </c>
      <c r="C42" s="39" t="s">
        <v>53</v>
      </c>
      <c r="D42" s="39" t="s">
        <v>12</v>
      </c>
      <c r="E42" s="39" t="s">
        <v>8</v>
      </c>
      <c r="F42" s="39" t="s">
        <v>8</v>
      </c>
      <c r="G42" s="39" t="s">
        <v>8</v>
      </c>
      <c r="H42" s="40" t="s">
        <v>8</v>
      </c>
      <c r="I42" s="41" t="s">
        <v>54</v>
      </c>
      <c r="J42" s="42">
        <v>3300</v>
      </c>
      <c r="K42" s="42">
        <f t="shared" si="0"/>
        <v>3300</v>
      </c>
      <c r="L42" s="42"/>
      <c r="M42" s="13" t="s">
        <v>54</v>
      </c>
      <c r="N42" s="14" t="s">
        <v>79</v>
      </c>
      <c r="O42" s="14"/>
    </row>
    <row r="43" spans="1:15" ht="15.75">
      <c r="A43" s="13" t="s">
        <v>55</v>
      </c>
      <c r="B43" s="21" t="s">
        <v>8</v>
      </c>
      <c r="C43" s="39" t="s">
        <v>53</v>
      </c>
      <c r="D43" s="39" t="s">
        <v>17</v>
      </c>
      <c r="E43" s="39" t="s">
        <v>8</v>
      </c>
      <c r="F43" s="39" t="s">
        <v>8</v>
      </c>
      <c r="G43" s="39" t="s">
        <v>8</v>
      </c>
      <c r="H43" s="40" t="s">
        <v>8</v>
      </c>
      <c r="I43" s="41" t="s">
        <v>55</v>
      </c>
      <c r="J43" s="42">
        <f>972+968.8</f>
        <v>1940.8</v>
      </c>
      <c r="K43" s="42">
        <f t="shared" si="0"/>
        <v>1940.8</v>
      </c>
      <c r="L43" s="42"/>
      <c r="M43" s="13" t="s">
        <v>55</v>
      </c>
      <c r="N43" s="14" t="s">
        <v>101</v>
      </c>
      <c r="O43" s="14"/>
    </row>
    <row r="44" spans="1:15" ht="15.75">
      <c r="A44" s="13" t="s">
        <v>56</v>
      </c>
      <c r="B44" s="21" t="s">
        <v>8</v>
      </c>
      <c r="C44" s="21" t="s">
        <v>53</v>
      </c>
      <c r="D44" s="21" t="s">
        <v>19</v>
      </c>
      <c r="E44" s="21" t="s">
        <v>8</v>
      </c>
      <c r="F44" s="21" t="s">
        <v>8</v>
      </c>
      <c r="G44" s="21" t="s">
        <v>8</v>
      </c>
      <c r="H44" s="22" t="s">
        <v>8</v>
      </c>
      <c r="I44" s="23" t="s">
        <v>56</v>
      </c>
      <c r="J44" s="36">
        <v>0</v>
      </c>
      <c r="K44" s="36">
        <f t="shared" si="0"/>
        <v>0</v>
      </c>
      <c r="L44" s="36">
        <v>0</v>
      </c>
      <c r="M44" s="13" t="s">
        <v>56</v>
      </c>
      <c r="N44" s="14"/>
      <c r="O44" s="14"/>
    </row>
    <row r="45" spans="1:15" ht="15.75">
      <c r="A45" s="15" t="s">
        <v>57</v>
      </c>
      <c r="B45" s="18" t="s">
        <v>8</v>
      </c>
      <c r="C45" s="18" t="s">
        <v>23</v>
      </c>
      <c r="D45" s="18" t="s">
        <v>13</v>
      </c>
      <c r="E45" s="18" t="s">
        <v>8</v>
      </c>
      <c r="F45" s="18" t="s">
        <v>8</v>
      </c>
      <c r="G45" s="18" t="s">
        <v>8</v>
      </c>
      <c r="H45" s="19" t="s">
        <v>8</v>
      </c>
      <c r="I45" s="20" t="s">
        <v>57</v>
      </c>
      <c r="J45" s="35">
        <f>J46</f>
        <v>4185.3</v>
      </c>
      <c r="K45" s="36">
        <f t="shared" si="0"/>
        <v>4185.3</v>
      </c>
      <c r="L45" s="35"/>
      <c r="M45" s="15" t="s">
        <v>57</v>
      </c>
      <c r="N45" s="16"/>
      <c r="O45" s="16"/>
    </row>
    <row r="46" spans="1:15" ht="15.75">
      <c r="A46" s="13" t="s">
        <v>58</v>
      </c>
      <c r="B46" s="21" t="s">
        <v>8</v>
      </c>
      <c r="C46" s="39" t="s">
        <v>23</v>
      </c>
      <c r="D46" s="39" t="s">
        <v>12</v>
      </c>
      <c r="E46" s="39" t="s">
        <v>8</v>
      </c>
      <c r="F46" s="39" t="s">
        <v>8</v>
      </c>
      <c r="G46" s="39" t="s">
        <v>8</v>
      </c>
      <c r="H46" s="40" t="s">
        <v>8</v>
      </c>
      <c r="I46" s="41" t="s">
        <v>58</v>
      </c>
      <c r="J46" s="42">
        <v>4185.3</v>
      </c>
      <c r="K46" s="42">
        <f t="shared" si="0"/>
        <v>4185.3</v>
      </c>
      <c r="L46" s="42"/>
      <c r="M46" s="13" t="s">
        <v>58</v>
      </c>
      <c r="N46" s="14" t="s">
        <v>88</v>
      </c>
      <c r="O46" s="14"/>
    </row>
    <row r="47" spans="1:15" ht="17.25" customHeight="1">
      <c r="A47" s="15" t="s">
        <v>59</v>
      </c>
      <c r="B47" s="18" t="s">
        <v>8</v>
      </c>
      <c r="C47" s="45" t="s">
        <v>28</v>
      </c>
      <c r="D47" s="45" t="s">
        <v>13</v>
      </c>
      <c r="E47" s="45" t="s">
        <v>8</v>
      </c>
      <c r="F47" s="45" t="s">
        <v>8</v>
      </c>
      <c r="G47" s="45" t="s">
        <v>8</v>
      </c>
      <c r="H47" s="46" t="s">
        <v>8</v>
      </c>
      <c r="I47" s="47" t="s">
        <v>59</v>
      </c>
      <c r="J47" s="48">
        <f>J48+J49</f>
        <v>1938.6</v>
      </c>
      <c r="K47" s="42">
        <f t="shared" si="0"/>
        <v>1938.6</v>
      </c>
      <c r="L47" s="48"/>
      <c r="M47" s="15" t="s">
        <v>59</v>
      </c>
      <c r="N47" s="16" t="s">
        <v>79</v>
      </c>
      <c r="O47" s="16"/>
    </row>
    <row r="48" spans="1:15" ht="15.75">
      <c r="A48" s="13" t="s">
        <v>60</v>
      </c>
      <c r="B48" s="21" t="s">
        <v>8</v>
      </c>
      <c r="C48" s="39" t="s">
        <v>28</v>
      </c>
      <c r="D48" s="39" t="s">
        <v>15</v>
      </c>
      <c r="E48" s="39" t="s">
        <v>8</v>
      </c>
      <c r="F48" s="39" t="s">
        <v>8</v>
      </c>
      <c r="G48" s="39" t="s">
        <v>8</v>
      </c>
      <c r="H48" s="40" t="s">
        <v>8</v>
      </c>
      <c r="I48" s="41" t="s">
        <v>60</v>
      </c>
      <c r="J48" s="42">
        <v>1888.6</v>
      </c>
      <c r="K48" s="42">
        <f t="shared" si="0"/>
        <v>1888.6</v>
      </c>
      <c r="L48" s="42"/>
      <c r="M48" s="13" t="s">
        <v>60</v>
      </c>
      <c r="N48" s="14" t="s">
        <v>79</v>
      </c>
      <c r="O48" s="14"/>
    </row>
    <row r="49" spans="1:15" ht="25.5">
      <c r="A49" s="13"/>
      <c r="B49" s="21"/>
      <c r="C49" s="39" t="s">
        <v>28</v>
      </c>
      <c r="D49" s="39" t="s">
        <v>19</v>
      </c>
      <c r="E49" s="39"/>
      <c r="F49" s="39"/>
      <c r="G49" s="39"/>
      <c r="H49" s="40"/>
      <c r="I49" s="41" t="s">
        <v>83</v>
      </c>
      <c r="J49" s="42">
        <v>50</v>
      </c>
      <c r="K49" s="42">
        <f t="shared" si="0"/>
        <v>50</v>
      </c>
      <c r="L49" s="42"/>
      <c r="M49" s="13"/>
      <c r="N49" s="14" t="s">
        <v>79</v>
      </c>
      <c r="O49" s="14"/>
    </row>
    <row r="50" spans="1:15" ht="34.5" customHeight="1">
      <c r="A50" s="15" t="s">
        <v>61</v>
      </c>
      <c r="B50" s="18" t="s">
        <v>8</v>
      </c>
      <c r="C50" s="18" t="s">
        <v>25</v>
      </c>
      <c r="D50" s="18" t="s">
        <v>13</v>
      </c>
      <c r="E50" s="18" t="s">
        <v>8</v>
      </c>
      <c r="F50" s="18" t="s">
        <v>8</v>
      </c>
      <c r="G50" s="18" t="s">
        <v>8</v>
      </c>
      <c r="H50" s="19" t="s">
        <v>8</v>
      </c>
      <c r="I50" s="20" t="s">
        <v>61</v>
      </c>
      <c r="J50" s="35">
        <v>300</v>
      </c>
      <c r="K50" s="36">
        <f t="shared" si="0"/>
        <v>300</v>
      </c>
      <c r="L50" s="35"/>
      <c r="M50" s="15" t="s">
        <v>61</v>
      </c>
      <c r="N50" s="16" t="s">
        <v>98</v>
      </c>
      <c r="O50" s="16"/>
    </row>
    <row r="51" spans="1:15" ht="27" customHeight="1">
      <c r="A51" s="13" t="s">
        <v>62</v>
      </c>
      <c r="B51" s="21" t="s">
        <v>8</v>
      </c>
      <c r="C51" s="21" t="s">
        <v>25</v>
      </c>
      <c r="D51" s="21" t="s">
        <v>12</v>
      </c>
      <c r="E51" s="21" t="s">
        <v>8</v>
      </c>
      <c r="F51" s="21" t="s">
        <v>8</v>
      </c>
      <c r="G51" s="21" t="s">
        <v>8</v>
      </c>
      <c r="H51" s="22" t="s">
        <v>8</v>
      </c>
      <c r="I51" s="23" t="s">
        <v>62</v>
      </c>
      <c r="J51" s="36">
        <v>300</v>
      </c>
      <c r="K51" s="36">
        <v>300</v>
      </c>
      <c r="L51" s="36"/>
      <c r="M51" s="13" t="s">
        <v>62</v>
      </c>
      <c r="N51" s="16" t="s">
        <v>98</v>
      </c>
      <c r="O51" s="14"/>
    </row>
    <row r="52" spans="1:15" ht="51.75" customHeight="1">
      <c r="A52" s="15" t="s">
        <v>63</v>
      </c>
      <c r="B52" s="18" t="s">
        <v>8</v>
      </c>
      <c r="C52" s="18" t="s">
        <v>64</v>
      </c>
      <c r="D52" s="18" t="s">
        <v>13</v>
      </c>
      <c r="E52" s="18" t="s">
        <v>8</v>
      </c>
      <c r="F52" s="18" t="s">
        <v>8</v>
      </c>
      <c r="G52" s="18" t="s">
        <v>8</v>
      </c>
      <c r="H52" s="19" t="s">
        <v>8</v>
      </c>
      <c r="I52" s="20" t="s">
        <v>63</v>
      </c>
      <c r="J52" s="35">
        <f>J53</f>
        <v>0</v>
      </c>
      <c r="K52" s="36">
        <f t="shared" si="0"/>
        <v>0</v>
      </c>
      <c r="L52" s="35"/>
      <c r="M52" s="15" t="s">
        <v>63</v>
      </c>
      <c r="N52" s="16"/>
      <c r="O52" s="16"/>
    </row>
    <row r="53" spans="1:15" ht="40.5" customHeight="1">
      <c r="A53" s="13" t="s">
        <v>65</v>
      </c>
      <c r="B53" s="21" t="s">
        <v>8</v>
      </c>
      <c r="C53" s="21" t="s">
        <v>64</v>
      </c>
      <c r="D53" s="21" t="s">
        <v>17</v>
      </c>
      <c r="E53" s="21" t="s">
        <v>8</v>
      </c>
      <c r="F53" s="21" t="s">
        <v>8</v>
      </c>
      <c r="G53" s="21" t="s">
        <v>8</v>
      </c>
      <c r="H53" s="22" t="s">
        <v>8</v>
      </c>
      <c r="I53" s="23" t="s">
        <v>65</v>
      </c>
      <c r="J53" s="36">
        <v>0</v>
      </c>
      <c r="K53" s="36">
        <f t="shared" si="0"/>
        <v>0</v>
      </c>
      <c r="L53" s="36"/>
      <c r="M53" s="13" t="s">
        <v>65</v>
      </c>
      <c r="N53" s="14"/>
      <c r="O53" s="14"/>
    </row>
    <row r="54" spans="1:15" ht="15.75">
      <c r="A54" s="3" t="s">
        <v>66</v>
      </c>
      <c r="B54" s="24" t="s">
        <v>8</v>
      </c>
      <c r="C54" s="24" t="s">
        <v>8</v>
      </c>
      <c r="D54" s="24" t="s">
        <v>8</v>
      </c>
      <c r="E54" s="24" t="s">
        <v>8</v>
      </c>
      <c r="F54" s="24" t="s">
        <v>8</v>
      </c>
      <c r="G54" s="24" t="s">
        <v>8</v>
      </c>
      <c r="H54" s="25" t="s">
        <v>8</v>
      </c>
      <c r="I54" s="26" t="s">
        <v>66</v>
      </c>
      <c r="J54" s="37">
        <f>J11+J19+J21+J24+J26+J32+J35+J41+J45+J47+J50+J52</f>
        <v>299827.95</v>
      </c>
      <c r="K54" s="37">
        <f>K11+K19+K21+K24+K26+K32+K35+K41+K45+K47+K50+K52</f>
        <v>299827.95</v>
      </c>
      <c r="L54" s="37">
        <f>L11+L19+L21+L24+L26+L32+L35+L41+L45+L47+L50+L52</f>
        <v>0</v>
      </c>
      <c r="M54" s="3" t="s">
        <v>66</v>
      </c>
      <c r="N54" s="2"/>
      <c r="O54" s="2"/>
    </row>
    <row r="56" spans="10:12" ht="12.75">
      <c r="J56" s="34"/>
      <c r="K56" s="34"/>
      <c r="L56" s="34"/>
    </row>
    <row r="57" ht="12.75">
      <c r="J57" s="34"/>
    </row>
  </sheetData>
  <sheetProtection/>
  <mergeCells count="9">
    <mergeCell ref="K3:L3"/>
    <mergeCell ref="A5:M5"/>
    <mergeCell ref="A8:A9"/>
    <mergeCell ref="I8:I9"/>
    <mergeCell ref="J8:J9"/>
    <mergeCell ref="M8:M9"/>
    <mergeCell ref="B8:H8"/>
    <mergeCell ref="K8:K9"/>
    <mergeCell ref="L8:L9"/>
  </mergeCells>
  <printOptions/>
  <pageMargins left="0.7874015748031497" right="0.3937007874015748" top="0.35" bottom="0.41" header="0.22" footer="0.24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showGridLines="0" zoomScalePageLayoutView="0" workbookViewId="0" topLeftCell="C1">
      <selection activeCell="K3" sqref="K3:L3"/>
    </sheetView>
  </sheetViews>
  <sheetFormatPr defaultColWidth="9.00390625" defaultRowHeight="12.75"/>
  <cols>
    <col min="1" max="1" width="43.125" style="0" hidden="1" customWidth="1"/>
    <col min="2" max="2" width="10.25390625" style="0" hidden="1" customWidth="1"/>
    <col min="3" max="3" width="8.25390625" style="0" customWidth="1"/>
    <col min="4" max="4" width="9.125" style="0" customWidth="1"/>
    <col min="5" max="5" width="16.25390625" style="0" hidden="1" customWidth="1"/>
    <col min="6" max="6" width="10.00390625" style="0" hidden="1" customWidth="1"/>
    <col min="7" max="8" width="10.75390625" style="0" hidden="1" customWidth="1"/>
    <col min="9" max="9" width="43.125" style="0" customWidth="1"/>
    <col min="10" max="10" width="18.375" style="0" customWidth="1"/>
    <col min="11" max="11" width="17.25390625" style="0" customWidth="1"/>
    <col min="12" max="12" width="16.75390625" style="0" customWidth="1"/>
  </cols>
  <sheetData>
    <row r="1" spans="1:12" ht="18.75">
      <c r="A1" s="10"/>
      <c r="B1" s="10"/>
      <c r="C1" s="10"/>
      <c r="D1" s="10"/>
      <c r="E1" s="10"/>
      <c r="F1" s="10"/>
      <c r="G1" s="10"/>
      <c r="H1" s="11"/>
      <c r="I1" s="12"/>
      <c r="J1" s="32"/>
      <c r="K1" s="32"/>
      <c r="L1" s="32" t="s">
        <v>72</v>
      </c>
    </row>
    <row r="2" spans="1:12" ht="18.75">
      <c r="A2" s="7"/>
      <c r="B2" s="7"/>
      <c r="C2" s="7"/>
      <c r="D2" s="7"/>
      <c r="E2" s="7"/>
      <c r="F2" s="7"/>
      <c r="G2" s="7"/>
      <c r="H2" s="8"/>
      <c r="I2" s="9"/>
      <c r="J2" s="33"/>
      <c r="K2" s="33"/>
      <c r="L2" s="33" t="s">
        <v>7</v>
      </c>
    </row>
    <row r="3" spans="1:12" ht="18.75">
      <c r="A3" s="7"/>
      <c r="B3" s="7"/>
      <c r="C3" s="7"/>
      <c r="D3" s="7"/>
      <c r="E3" s="7"/>
      <c r="F3" s="7"/>
      <c r="G3" s="7"/>
      <c r="H3" s="8"/>
      <c r="I3" s="9"/>
      <c r="J3" s="33"/>
      <c r="K3" s="123" t="s">
        <v>102</v>
      </c>
      <c r="L3" s="123"/>
    </row>
    <row r="4" spans="1:12" ht="18.75">
      <c r="A4" s="7"/>
      <c r="B4" s="7"/>
      <c r="C4" s="7"/>
      <c r="D4" s="7"/>
      <c r="E4" s="7"/>
      <c r="F4" s="7"/>
      <c r="G4" s="7"/>
      <c r="H4" s="8"/>
      <c r="I4" s="9"/>
      <c r="J4" s="33"/>
      <c r="K4" s="33"/>
      <c r="L4" s="33"/>
    </row>
    <row r="5" spans="1:12" ht="37.5" customHeight="1">
      <c r="A5" s="109" t="s">
        <v>70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2" ht="18.75" hidden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1"/>
      <c r="B7" s="1"/>
      <c r="C7" s="1"/>
      <c r="D7" s="1"/>
      <c r="E7" s="1"/>
      <c r="F7" s="1"/>
      <c r="G7" s="1"/>
      <c r="H7" s="4" t="s">
        <v>8</v>
      </c>
      <c r="I7" s="6"/>
      <c r="J7" s="6"/>
      <c r="K7" s="6"/>
      <c r="L7" s="6" t="s">
        <v>9</v>
      </c>
    </row>
    <row r="8" spans="1:12" ht="12.75" customHeight="1">
      <c r="A8" s="110" t="s">
        <v>10</v>
      </c>
      <c r="B8" s="112" t="s">
        <v>8</v>
      </c>
      <c r="C8" s="113"/>
      <c r="D8" s="113"/>
      <c r="E8" s="113"/>
      <c r="F8" s="113"/>
      <c r="G8" s="113"/>
      <c r="H8" s="114"/>
      <c r="I8" s="111" t="s">
        <v>10</v>
      </c>
      <c r="J8" s="111" t="s">
        <v>67</v>
      </c>
      <c r="K8" s="115" t="s">
        <v>68</v>
      </c>
      <c r="L8" s="115" t="s">
        <v>69</v>
      </c>
    </row>
    <row r="9" spans="1:12" ht="12.75" customHeight="1">
      <c r="A9" s="110"/>
      <c r="B9" s="17" t="s">
        <v>0</v>
      </c>
      <c r="C9" s="17" t="s">
        <v>1</v>
      </c>
      <c r="D9" s="17" t="s">
        <v>2</v>
      </c>
      <c r="E9" s="17" t="s">
        <v>3</v>
      </c>
      <c r="F9" s="17" t="s">
        <v>4</v>
      </c>
      <c r="G9" s="17" t="s">
        <v>5</v>
      </c>
      <c r="H9" s="17" t="s">
        <v>6</v>
      </c>
      <c r="I9" s="111"/>
      <c r="J9" s="111"/>
      <c r="K9" s="116"/>
      <c r="L9" s="116"/>
    </row>
    <row r="10" spans="1:12" s="31" customFormat="1" ht="12.75" customHeight="1">
      <c r="A10" s="29"/>
      <c r="B10" s="29"/>
      <c r="C10" s="29">
        <v>1</v>
      </c>
      <c r="D10" s="29">
        <v>2</v>
      </c>
      <c r="E10" s="29"/>
      <c r="F10" s="29"/>
      <c r="G10" s="29"/>
      <c r="H10" s="30"/>
      <c r="I10" s="29">
        <v>3</v>
      </c>
      <c r="J10" s="29">
        <v>4</v>
      </c>
      <c r="K10" s="29">
        <v>5</v>
      </c>
      <c r="L10" s="29">
        <v>6</v>
      </c>
    </row>
    <row r="11" spans="1:14" ht="24" customHeight="1">
      <c r="A11" s="15" t="s">
        <v>11</v>
      </c>
      <c r="B11" s="18" t="s">
        <v>8</v>
      </c>
      <c r="C11" s="18" t="s">
        <v>12</v>
      </c>
      <c r="D11" s="18" t="s">
        <v>13</v>
      </c>
      <c r="E11" s="18" t="s">
        <v>8</v>
      </c>
      <c r="F11" s="18" t="s">
        <v>8</v>
      </c>
      <c r="G11" s="18" t="s">
        <v>8</v>
      </c>
      <c r="H11" s="19" t="s">
        <v>8</v>
      </c>
      <c r="I11" s="20" t="s">
        <v>11</v>
      </c>
      <c r="J11" s="35">
        <f>J12+J13+J14+J15+J16+J17</f>
        <v>59694.5</v>
      </c>
      <c r="K11" s="35">
        <f aca="true" t="shared" si="0" ref="K11:K39">J11-L11</f>
        <v>59694.5</v>
      </c>
      <c r="L11" s="35">
        <f>L12+L13+L14+L15+L16+L17</f>
        <v>0</v>
      </c>
      <c r="M11" s="16"/>
      <c r="N11" s="16"/>
    </row>
    <row r="12" spans="1:14" ht="42" customHeight="1">
      <c r="A12" s="13" t="s">
        <v>14</v>
      </c>
      <c r="B12" s="21" t="s">
        <v>8</v>
      </c>
      <c r="C12" s="39" t="s">
        <v>12</v>
      </c>
      <c r="D12" s="39" t="s">
        <v>15</v>
      </c>
      <c r="E12" s="39" t="s">
        <v>8</v>
      </c>
      <c r="F12" s="39" t="s">
        <v>8</v>
      </c>
      <c r="G12" s="39" t="s">
        <v>8</v>
      </c>
      <c r="H12" s="40" t="s">
        <v>8</v>
      </c>
      <c r="I12" s="41" t="s">
        <v>14</v>
      </c>
      <c r="J12" s="42">
        <v>1045</v>
      </c>
      <c r="K12" s="42">
        <f t="shared" si="0"/>
        <v>1045</v>
      </c>
      <c r="L12" s="42"/>
      <c r="M12" s="14" t="s">
        <v>76</v>
      </c>
      <c r="N12" s="14"/>
    </row>
    <row r="13" spans="1:14" ht="55.5" customHeight="1">
      <c r="A13" s="13" t="s">
        <v>16</v>
      </c>
      <c r="B13" s="21" t="s">
        <v>8</v>
      </c>
      <c r="C13" s="39" t="s">
        <v>12</v>
      </c>
      <c r="D13" s="39" t="s">
        <v>17</v>
      </c>
      <c r="E13" s="39" t="s">
        <v>8</v>
      </c>
      <c r="F13" s="39" t="s">
        <v>8</v>
      </c>
      <c r="G13" s="39" t="s">
        <v>8</v>
      </c>
      <c r="H13" s="40" t="s">
        <v>8</v>
      </c>
      <c r="I13" s="41" t="s">
        <v>16</v>
      </c>
      <c r="J13" s="42">
        <v>3786.5</v>
      </c>
      <c r="K13" s="42">
        <f t="shared" si="0"/>
        <v>3786.5</v>
      </c>
      <c r="L13" s="42"/>
      <c r="M13" s="14" t="s">
        <v>76</v>
      </c>
      <c r="N13" s="14"/>
    </row>
    <row r="14" spans="1:14" ht="53.25" customHeight="1">
      <c r="A14" s="13" t="s">
        <v>18</v>
      </c>
      <c r="B14" s="21" t="s">
        <v>8</v>
      </c>
      <c r="C14" s="39" t="s">
        <v>12</v>
      </c>
      <c r="D14" s="39" t="s">
        <v>19</v>
      </c>
      <c r="E14" s="39" t="s">
        <v>8</v>
      </c>
      <c r="F14" s="39" t="s">
        <v>8</v>
      </c>
      <c r="G14" s="39" t="s">
        <v>8</v>
      </c>
      <c r="H14" s="40" t="s">
        <v>8</v>
      </c>
      <c r="I14" s="41" t="s">
        <v>18</v>
      </c>
      <c r="J14" s="42">
        <v>25048.9</v>
      </c>
      <c r="K14" s="42">
        <f t="shared" si="0"/>
        <v>25048.9</v>
      </c>
      <c r="L14" s="42">
        <v>0</v>
      </c>
      <c r="M14" s="14" t="s">
        <v>79</v>
      </c>
      <c r="N14" s="14"/>
    </row>
    <row r="15" spans="1:14" ht="42" customHeight="1">
      <c r="A15" s="13" t="s">
        <v>20</v>
      </c>
      <c r="B15" s="21" t="s">
        <v>8</v>
      </c>
      <c r="C15" s="39" t="s">
        <v>12</v>
      </c>
      <c r="D15" s="39" t="s">
        <v>21</v>
      </c>
      <c r="E15" s="39" t="s">
        <v>8</v>
      </c>
      <c r="F15" s="39" t="s">
        <v>8</v>
      </c>
      <c r="G15" s="39" t="s">
        <v>8</v>
      </c>
      <c r="H15" s="40" t="s">
        <v>8</v>
      </c>
      <c r="I15" s="41" t="s">
        <v>20</v>
      </c>
      <c r="J15" s="42">
        <v>2509.3</v>
      </c>
      <c r="K15" s="42">
        <f t="shared" si="0"/>
        <v>2509.3</v>
      </c>
      <c r="L15" s="42">
        <v>0</v>
      </c>
      <c r="M15" s="14" t="s">
        <v>78</v>
      </c>
      <c r="N15" s="14"/>
    </row>
    <row r="16" spans="1:14" ht="15.75">
      <c r="A16" s="13" t="s">
        <v>22</v>
      </c>
      <c r="B16" s="21" t="s">
        <v>8</v>
      </c>
      <c r="C16" s="39" t="s">
        <v>12</v>
      </c>
      <c r="D16" s="39" t="s">
        <v>23</v>
      </c>
      <c r="E16" s="39" t="s">
        <v>8</v>
      </c>
      <c r="F16" s="39" t="s">
        <v>8</v>
      </c>
      <c r="G16" s="39" t="s">
        <v>8</v>
      </c>
      <c r="H16" s="40" t="s">
        <v>8</v>
      </c>
      <c r="I16" s="41" t="s">
        <v>22</v>
      </c>
      <c r="J16" s="42">
        <v>500</v>
      </c>
      <c r="K16" s="42">
        <f t="shared" si="0"/>
        <v>500</v>
      </c>
      <c r="L16" s="42"/>
      <c r="M16" s="14" t="s">
        <v>79</v>
      </c>
      <c r="N16" s="14"/>
    </row>
    <row r="17" spans="1:14" ht="15.75">
      <c r="A17" s="13" t="s">
        <v>24</v>
      </c>
      <c r="B17" s="21" t="s">
        <v>8</v>
      </c>
      <c r="C17" s="39" t="s">
        <v>12</v>
      </c>
      <c r="D17" s="39" t="s">
        <v>25</v>
      </c>
      <c r="E17" s="39" t="s">
        <v>8</v>
      </c>
      <c r="F17" s="39" t="s">
        <v>8</v>
      </c>
      <c r="G17" s="39" t="s">
        <v>8</v>
      </c>
      <c r="H17" s="40" t="s">
        <v>8</v>
      </c>
      <c r="I17" s="41" t="s">
        <v>24</v>
      </c>
      <c r="J17" s="42">
        <f>5485.3+5000+16319.5</f>
        <v>26804.8</v>
      </c>
      <c r="K17" s="42">
        <f t="shared" si="0"/>
        <v>26804.8</v>
      </c>
      <c r="L17" s="42">
        <v>0</v>
      </c>
      <c r="M17" s="14" t="s">
        <v>84</v>
      </c>
      <c r="N17" s="14"/>
    </row>
    <row r="18" spans="1:14" ht="15.75">
      <c r="A18" s="15" t="s">
        <v>26</v>
      </c>
      <c r="B18" s="18" t="s">
        <v>8</v>
      </c>
      <c r="C18" s="18" t="s">
        <v>19</v>
      </c>
      <c r="D18" s="18" t="s">
        <v>13</v>
      </c>
      <c r="E18" s="18" t="s">
        <v>8</v>
      </c>
      <c r="F18" s="18" t="s">
        <v>8</v>
      </c>
      <c r="G18" s="18" t="s">
        <v>8</v>
      </c>
      <c r="H18" s="19" t="s">
        <v>8</v>
      </c>
      <c r="I18" s="20" t="s">
        <v>26</v>
      </c>
      <c r="J18" s="35">
        <f>J19</f>
        <v>0</v>
      </c>
      <c r="K18" s="35">
        <f t="shared" si="0"/>
        <v>0</v>
      </c>
      <c r="L18" s="35"/>
      <c r="M18" s="16"/>
      <c r="N18" s="16"/>
    </row>
    <row r="19" spans="1:14" ht="15.75" customHeight="1">
      <c r="A19" s="13" t="s">
        <v>27</v>
      </c>
      <c r="B19" s="21" t="s">
        <v>8</v>
      </c>
      <c r="C19" s="21" t="s">
        <v>19</v>
      </c>
      <c r="D19" s="21" t="s">
        <v>28</v>
      </c>
      <c r="E19" s="21" t="s">
        <v>8</v>
      </c>
      <c r="F19" s="21" t="s">
        <v>8</v>
      </c>
      <c r="G19" s="21" t="s">
        <v>8</v>
      </c>
      <c r="H19" s="22" t="s">
        <v>8</v>
      </c>
      <c r="I19" s="23" t="s">
        <v>27</v>
      </c>
      <c r="J19" s="36">
        <v>0</v>
      </c>
      <c r="K19" s="36">
        <f t="shared" si="0"/>
        <v>0</v>
      </c>
      <c r="L19" s="36"/>
      <c r="M19" s="14"/>
      <c r="N19" s="14"/>
    </row>
    <row r="20" spans="1:14" ht="16.5" customHeight="1">
      <c r="A20" s="15" t="s">
        <v>29</v>
      </c>
      <c r="B20" s="18" t="s">
        <v>8</v>
      </c>
      <c r="C20" s="18" t="s">
        <v>30</v>
      </c>
      <c r="D20" s="18" t="s">
        <v>13</v>
      </c>
      <c r="E20" s="18" t="s">
        <v>8</v>
      </c>
      <c r="F20" s="18" t="s">
        <v>8</v>
      </c>
      <c r="G20" s="18" t="s">
        <v>8</v>
      </c>
      <c r="H20" s="19" t="s">
        <v>8</v>
      </c>
      <c r="I20" s="20" t="s">
        <v>29</v>
      </c>
      <c r="J20" s="35">
        <f>J21+J22</f>
        <v>5035.2</v>
      </c>
      <c r="K20" s="35">
        <f t="shared" si="0"/>
        <v>5035.2</v>
      </c>
      <c r="L20" s="35">
        <f>L21+L22</f>
        <v>0</v>
      </c>
      <c r="M20" s="16"/>
      <c r="N20" s="16"/>
    </row>
    <row r="21" spans="1:14" ht="15.75">
      <c r="A21" s="13" t="s">
        <v>31</v>
      </c>
      <c r="B21" s="21" t="s">
        <v>8</v>
      </c>
      <c r="C21" s="39" t="s">
        <v>30</v>
      </c>
      <c r="D21" s="39" t="s">
        <v>15</v>
      </c>
      <c r="E21" s="39" t="s">
        <v>8</v>
      </c>
      <c r="F21" s="39" t="s">
        <v>8</v>
      </c>
      <c r="G21" s="39" t="s">
        <v>8</v>
      </c>
      <c r="H21" s="40" t="s">
        <v>8</v>
      </c>
      <c r="I21" s="41" t="s">
        <v>31</v>
      </c>
      <c r="J21" s="42">
        <v>5035.2</v>
      </c>
      <c r="K21" s="42">
        <f t="shared" si="0"/>
        <v>5035.2</v>
      </c>
      <c r="L21" s="42"/>
      <c r="M21" s="14" t="s">
        <v>79</v>
      </c>
      <c r="N21" s="14"/>
    </row>
    <row r="22" spans="1:14" ht="31.5">
      <c r="A22" s="13" t="s">
        <v>32</v>
      </c>
      <c r="B22" s="21" t="s">
        <v>8</v>
      </c>
      <c r="C22" s="21" t="s">
        <v>30</v>
      </c>
      <c r="D22" s="21" t="s">
        <v>30</v>
      </c>
      <c r="E22" s="21" t="s">
        <v>8</v>
      </c>
      <c r="F22" s="21" t="s">
        <v>8</v>
      </c>
      <c r="G22" s="21" t="s">
        <v>8</v>
      </c>
      <c r="H22" s="22" t="s">
        <v>8</v>
      </c>
      <c r="I22" s="23" t="s">
        <v>32</v>
      </c>
      <c r="J22" s="36">
        <v>0</v>
      </c>
      <c r="K22" s="36">
        <f t="shared" si="0"/>
        <v>0</v>
      </c>
      <c r="L22" s="36"/>
      <c r="M22" s="14"/>
      <c r="N22" s="14"/>
    </row>
    <row r="23" spans="1:14" ht="15.75">
      <c r="A23" s="15" t="s">
        <v>33</v>
      </c>
      <c r="B23" s="18" t="s">
        <v>8</v>
      </c>
      <c r="C23" s="18" t="s">
        <v>21</v>
      </c>
      <c r="D23" s="18" t="s">
        <v>13</v>
      </c>
      <c r="E23" s="18" t="s">
        <v>8</v>
      </c>
      <c r="F23" s="18" t="s">
        <v>8</v>
      </c>
      <c r="G23" s="18" t="s">
        <v>8</v>
      </c>
      <c r="H23" s="19" t="s">
        <v>8</v>
      </c>
      <c r="I23" s="20" t="s">
        <v>33</v>
      </c>
      <c r="J23" s="35">
        <f>J24</f>
        <v>3605.2</v>
      </c>
      <c r="K23" s="35">
        <f t="shared" si="0"/>
        <v>3605.2</v>
      </c>
      <c r="L23" s="35">
        <v>0</v>
      </c>
      <c r="M23" s="16"/>
      <c r="N23" s="16"/>
    </row>
    <row r="24" spans="1:14" ht="31.5">
      <c r="A24" s="13" t="s">
        <v>34</v>
      </c>
      <c r="B24" s="21" t="s">
        <v>8</v>
      </c>
      <c r="C24" s="39" t="s">
        <v>21</v>
      </c>
      <c r="D24" s="39" t="s">
        <v>17</v>
      </c>
      <c r="E24" s="39" t="s">
        <v>8</v>
      </c>
      <c r="F24" s="39" t="s">
        <v>8</v>
      </c>
      <c r="G24" s="39" t="s">
        <v>8</v>
      </c>
      <c r="H24" s="40" t="s">
        <v>8</v>
      </c>
      <c r="I24" s="41" t="s">
        <v>34</v>
      </c>
      <c r="J24" s="42">
        <v>3605.2</v>
      </c>
      <c r="K24" s="42">
        <f t="shared" si="0"/>
        <v>3605.2</v>
      </c>
      <c r="L24" s="42"/>
      <c r="M24" s="14" t="s">
        <v>79</v>
      </c>
      <c r="N24" s="14"/>
    </row>
    <row r="25" spans="1:14" ht="15.75">
      <c r="A25" s="15" t="s">
        <v>35</v>
      </c>
      <c r="B25" s="18" t="s">
        <v>8</v>
      </c>
      <c r="C25" s="18" t="s">
        <v>36</v>
      </c>
      <c r="D25" s="18" t="s">
        <v>13</v>
      </c>
      <c r="E25" s="18" t="s">
        <v>8</v>
      </c>
      <c r="F25" s="18" t="s">
        <v>8</v>
      </c>
      <c r="G25" s="18" t="s">
        <v>8</v>
      </c>
      <c r="H25" s="19" t="s">
        <v>8</v>
      </c>
      <c r="I25" s="20" t="s">
        <v>35</v>
      </c>
      <c r="J25" s="35">
        <f>SUM(J26:J30)</f>
        <v>197325.30000000002</v>
      </c>
      <c r="K25" s="35">
        <f t="shared" si="0"/>
        <v>197325.30000000002</v>
      </c>
      <c r="L25" s="35">
        <f>L26+L27+L29+L30</f>
        <v>0</v>
      </c>
      <c r="M25" s="16"/>
      <c r="N25" s="16"/>
    </row>
    <row r="26" spans="1:14" ht="15.75">
      <c r="A26" s="13" t="s">
        <v>37</v>
      </c>
      <c r="B26" s="21" t="s">
        <v>8</v>
      </c>
      <c r="C26" s="39" t="s">
        <v>36</v>
      </c>
      <c r="D26" s="39" t="s">
        <v>12</v>
      </c>
      <c r="E26" s="39" t="s">
        <v>8</v>
      </c>
      <c r="F26" s="39" t="s">
        <v>8</v>
      </c>
      <c r="G26" s="39" t="s">
        <v>8</v>
      </c>
      <c r="H26" s="40" t="s">
        <v>8</v>
      </c>
      <c r="I26" s="41" t="s">
        <v>37</v>
      </c>
      <c r="J26" s="42">
        <f>3700+86768</f>
        <v>90468</v>
      </c>
      <c r="K26" s="42">
        <f t="shared" si="0"/>
        <v>90468</v>
      </c>
      <c r="L26" s="42">
        <v>0</v>
      </c>
      <c r="M26" s="14" t="s">
        <v>97</v>
      </c>
      <c r="N26" s="14"/>
    </row>
    <row r="27" spans="1:14" ht="15.75">
      <c r="A27" s="13" t="s">
        <v>38</v>
      </c>
      <c r="B27" s="21" t="s">
        <v>8</v>
      </c>
      <c r="C27" s="39" t="s">
        <v>36</v>
      </c>
      <c r="D27" s="39" t="s">
        <v>15</v>
      </c>
      <c r="E27" s="39" t="s">
        <v>8</v>
      </c>
      <c r="F27" s="39" t="s">
        <v>8</v>
      </c>
      <c r="G27" s="39" t="s">
        <v>8</v>
      </c>
      <c r="H27" s="40" t="s">
        <v>8</v>
      </c>
      <c r="I27" s="41" t="s">
        <v>38</v>
      </c>
      <c r="J27" s="42">
        <f>19727.4+61358.8</f>
        <v>81086.20000000001</v>
      </c>
      <c r="K27" s="42">
        <f t="shared" si="0"/>
        <v>81086.20000000001</v>
      </c>
      <c r="L27" s="42">
        <v>0</v>
      </c>
      <c r="M27" s="14" t="s">
        <v>96</v>
      </c>
      <c r="N27" s="14"/>
    </row>
    <row r="28" spans="1:14" ht="25.5">
      <c r="A28" s="13"/>
      <c r="B28" s="21"/>
      <c r="C28" s="39" t="s">
        <v>36</v>
      </c>
      <c r="D28" s="39" t="s">
        <v>30</v>
      </c>
      <c r="E28" s="39"/>
      <c r="F28" s="39"/>
      <c r="G28" s="39"/>
      <c r="H28" s="40"/>
      <c r="I28" s="41" t="s">
        <v>82</v>
      </c>
      <c r="J28" s="42">
        <v>50</v>
      </c>
      <c r="K28" s="42">
        <f t="shared" si="0"/>
        <v>50</v>
      </c>
      <c r="L28" s="42"/>
      <c r="M28" s="14" t="s">
        <v>85</v>
      </c>
      <c r="N28" s="14"/>
    </row>
    <row r="29" spans="1:14" ht="15" customHeight="1">
      <c r="A29" s="13" t="s">
        <v>39</v>
      </c>
      <c r="B29" s="21" t="s">
        <v>8</v>
      </c>
      <c r="C29" s="39" t="s">
        <v>36</v>
      </c>
      <c r="D29" s="39" t="s">
        <v>36</v>
      </c>
      <c r="E29" s="39" t="s">
        <v>8</v>
      </c>
      <c r="F29" s="39" t="s">
        <v>8</v>
      </c>
      <c r="G29" s="39" t="s">
        <v>8</v>
      </c>
      <c r="H29" s="40" t="s">
        <v>8</v>
      </c>
      <c r="I29" s="41" t="s">
        <v>39</v>
      </c>
      <c r="J29" s="42">
        <v>9292.9</v>
      </c>
      <c r="K29" s="42">
        <f t="shared" si="0"/>
        <v>9292.9</v>
      </c>
      <c r="L29" s="42"/>
      <c r="M29" s="14" t="s">
        <v>88</v>
      </c>
      <c r="N29" s="14"/>
    </row>
    <row r="30" spans="1:14" ht="15.75">
      <c r="A30" s="13" t="s">
        <v>40</v>
      </c>
      <c r="B30" s="21" t="s">
        <v>8</v>
      </c>
      <c r="C30" s="39" t="s">
        <v>36</v>
      </c>
      <c r="D30" s="39" t="s">
        <v>41</v>
      </c>
      <c r="E30" s="39" t="s">
        <v>8</v>
      </c>
      <c r="F30" s="39" t="s">
        <v>8</v>
      </c>
      <c r="G30" s="39" t="s">
        <v>8</v>
      </c>
      <c r="H30" s="40" t="s">
        <v>8</v>
      </c>
      <c r="I30" s="41" t="s">
        <v>40</v>
      </c>
      <c r="J30" s="42">
        <f>81+16347.2</f>
        <v>16428.2</v>
      </c>
      <c r="K30" s="42">
        <f t="shared" si="0"/>
        <v>16428.2</v>
      </c>
      <c r="L30" s="42">
        <v>0</v>
      </c>
      <c r="M30" s="14" t="s">
        <v>96</v>
      </c>
      <c r="N30" s="14"/>
    </row>
    <row r="31" spans="1:14" ht="15.75">
      <c r="A31" s="15" t="s">
        <v>42</v>
      </c>
      <c r="B31" s="18" t="s">
        <v>8</v>
      </c>
      <c r="C31" s="18" t="s">
        <v>43</v>
      </c>
      <c r="D31" s="18" t="s">
        <v>13</v>
      </c>
      <c r="E31" s="18" t="s">
        <v>8</v>
      </c>
      <c r="F31" s="18" t="s">
        <v>8</v>
      </c>
      <c r="G31" s="18" t="s">
        <v>8</v>
      </c>
      <c r="H31" s="19" t="s">
        <v>8</v>
      </c>
      <c r="I31" s="20" t="s">
        <v>42</v>
      </c>
      <c r="J31" s="35">
        <f>J32+J33</f>
        <v>22097.3</v>
      </c>
      <c r="K31" s="35">
        <f t="shared" si="0"/>
        <v>22097.3</v>
      </c>
      <c r="L31" s="35">
        <f>L32+L33</f>
        <v>0</v>
      </c>
      <c r="M31" s="16"/>
      <c r="N31" s="16"/>
    </row>
    <row r="32" spans="1:14" ht="15.75">
      <c r="A32" s="13" t="s">
        <v>44</v>
      </c>
      <c r="B32" s="21" t="s">
        <v>8</v>
      </c>
      <c r="C32" s="39" t="s">
        <v>43</v>
      </c>
      <c r="D32" s="39" t="s">
        <v>12</v>
      </c>
      <c r="E32" s="39" t="s">
        <v>8</v>
      </c>
      <c r="F32" s="39" t="s">
        <v>8</v>
      </c>
      <c r="G32" s="39" t="s">
        <v>8</v>
      </c>
      <c r="H32" s="40" t="s">
        <v>8</v>
      </c>
      <c r="I32" s="41" t="s">
        <v>44</v>
      </c>
      <c r="J32" s="42">
        <f>1307.9+1400+17669.1</f>
        <v>20377</v>
      </c>
      <c r="K32" s="42">
        <f t="shared" si="0"/>
        <v>20377</v>
      </c>
      <c r="L32" s="42">
        <v>0</v>
      </c>
      <c r="M32" s="14" t="s">
        <v>90</v>
      </c>
      <c r="N32" s="14"/>
    </row>
    <row r="33" spans="1:14" ht="31.5">
      <c r="A33" s="13" t="s">
        <v>45</v>
      </c>
      <c r="B33" s="21" t="s">
        <v>8</v>
      </c>
      <c r="C33" s="39" t="s">
        <v>43</v>
      </c>
      <c r="D33" s="39" t="s">
        <v>19</v>
      </c>
      <c r="E33" s="39" t="s">
        <v>8</v>
      </c>
      <c r="F33" s="39" t="s">
        <v>8</v>
      </c>
      <c r="G33" s="39" t="s">
        <v>8</v>
      </c>
      <c r="H33" s="40" t="s">
        <v>8</v>
      </c>
      <c r="I33" s="41" t="s">
        <v>45</v>
      </c>
      <c r="J33" s="42">
        <v>1720.3</v>
      </c>
      <c r="K33" s="42">
        <f t="shared" si="0"/>
        <v>1720.3</v>
      </c>
      <c r="L33" s="42"/>
      <c r="M33" s="14" t="s">
        <v>88</v>
      </c>
      <c r="N33" s="14"/>
    </row>
    <row r="34" spans="1:14" ht="15.75">
      <c r="A34" s="15" t="s">
        <v>46</v>
      </c>
      <c r="B34" s="18" t="s">
        <v>8</v>
      </c>
      <c r="C34" s="18" t="s">
        <v>41</v>
      </c>
      <c r="D34" s="18" t="s">
        <v>13</v>
      </c>
      <c r="E34" s="18" t="s">
        <v>8</v>
      </c>
      <c r="F34" s="18" t="s">
        <v>8</v>
      </c>
      <c r="G34" s="18" t="s">
        <v>8</v>
      </c>
      <c r="H34" s="19" t="s">
        <v>8</v>
      </c>
      <c r="I34" s="20" t="s">
        <v>46</v>
      </c>
      <c r="J34" s="35">
        <f>J35+J36+J37+J38+J39</f>
        <v>0</v>
      </c>
      <c r="K34" s="35">
        <f t="shared" si="0"/>
        <v>0</v>
      </c>
      <c r="L34" s="35">
        <f>L35+L36+L37+L38+L39</f>
        <v>0</v>
      </c>
      <c r="M34" s="16"/>
      <c r="N34" s="16"/>
    </row>
    <row r="35" spans="1:14" ht="15.75">
      <c r="A35" s="13" t="s">
        <v>47</v>
      </c>
      <c r="B35" s="21" t="s">
        <v>8</v>
      </c>
      <c r="C35" s="21" t="s">
        <v>41</v>
      </c>
      <c r="D35" s="21" t="s">
        <v>12</v>
      </c>
      <c r="E35" s="21" t="s">
        <v>8</v>
      </c>
      <c r="F35" s="21" t="s">
        <v>8</v>
      </c>
      <c r="G35" s="21" t="s">
        <v>8</v>
      </c>
      <c r="H35" s="22" t="s">
        <v>8</v>
      </c>
      <c r="I35" s="23" t="s">
        <v>47</v>
      </c>
      <c r="J35" s="36">
        <v>0</v>
      </c>
      <c r="K35" s="36">
        <f t="shared" si="0"/>
        <v>0</v>
      </c>
      <c r="L35" s="36">
        <v>0</v>
      </c>
      <c r="M35" s="14"/>
      <c r="N35" s="14"/>
    </row>
    <row r="36" spans="1:14" ht="15.75">
      <c r="A36" s="13" t="s">
        <v>48</v>
      </c>
      <c r="B36" s="21" t="s">
        <v>8</v>
      </c>
      <c r="C36" s="21" t="s">
        <v>41</v>
      </c>
      <c r="D36" s="21" t="s">
        <v>15</v>
      </c>
      <c r="E36" s="21" t="s">
        <v>8</v>
      </c>
      <c r="F36" s="21" t="s">
        <v>8</v>
      </c>
      <c r="G36" s="21" t="s">
        <v>8</v>
      </c>
      <c r="H36" s="22" t="s">
        <v>8</v>
      </c>
      <c r="I36" s="23" t="s">
        <v>48</v>
      </c>
      <c r="J36" s="36">
        <v>0</v>
      </c>
      <c r="K36" s="36">
        <f t="shared" si="0"/>
        <v>0</v>
      </c>
      <c r="L36" s="36">
        <v>0</v>
      </c>
      <c r="M36" s="14"/>
      <c r="N36" s="14"/>
    </row>
    <row r="37" spans="1:14" ht="31.5">
      <c r="A37" s="13" t="s">
        <v>49</v>
      </c>
      <c r="B37" s="21" t="s">
        <v>8</v>
      </c>
      <c r="C37" s="21" t="s">
        <v>41</v>
      </c>
      <c r="D37" s="21" t="s">
        <v>17</v>
      </c>
      <c r="E37" s="21" t="s">
        <v>8</v>
      </c>
      <c r="F37" s="21" t="s">
        <v>8</v>
      </c>
      <c r="G37" s="21" t="s">
        <v>8</v>
      </c>
      <c r="H37" s="22" t="s">
        <v>8</v>
      </c>
      <c r="I37" s="23" t="s">
        <v>49</v>
      </c>
      <c r="J37" s="36">
        <v>0</v>
      </c>
      <c r="K37" s="36">
        <f t="shared" si="0"/>
        <v>0</v>
      </c>
      <c r="L37" s="36">
        <v>0</v>
      </c>
      <c r="M37" s="14"/>
      <c r="N37" s="14"/>
    </row>
    <row r="38" spans="1:14" ht="15.75">
      <c r="A38" s="13" t="s">
        <v>50</v>
      </c>
      <c r="B38" s="21" t="s">
        <v>8</v>
      </c>
      <c r="C38" s="21" t="s">
        <v>41</v>
      </c>
      <c r="D38" s="21" t="s">
        <v>19</v>
      </c>
      <c r="E38" s="21" t="s">
        <v>8</v>
      </c>
      <c r="F38" s="21" t="s">
        <v>8</v>
      </c>
      <c r="G38" s="21" t="s">
        <v>8</v>
      </c>
      <c r="H38" s="22" t="s">
        <v>8</v>
      </c>
      <c r="I38" s="23" t="s">
        <v>50</v>
      </c>
      <c r="J38" s="36">
        <v>0</v>
      </c>
      <c r="K38" s="36">
        <f t="shared" si="0"/>
        <v>0</v>
      </c>
      <c r="L38" s="36">
        <v>0</v>
      </c>
      <c r="M38" s="14"/>
      <c r="N38" s="14"/>
    </row>
    <row r="39" spans="1:14" ht="13.5" customHeight="1">
      <c r="A39" s="13" t="s">
        <v>51</v>
      </c>
      <c r="B39" s="21" t="s">
        <v>8</v>
      </c>
      <c r="C39" s="21" t="s">
        <v>41</v>
      </c>
      <c r="D39" s="21" t="s">
        <v>41</v>
      </c>
      <c r="E39" s="21" t="s">
        <v>8</v>
      </c>
      <c r="F39" s="21" t="s">
        <v>8</v>
      </c>
      <c r="G39" s="21" t="s">
        <v>8</v>
      </c>
      <c r="H39" s="22" t="s">
        <v>8</v>
      </c>
      <c r="I39" s="23" t="s">
        <v>51</v>
      </c>
      <c r="J39" s="36">
        <v>0</v>
      </c>
      <c r="K39" s="36">
        <f t="shared" si="0"/>
        <v>0</v>
      </c>
      <c r="L39" s="36">
        <v>0</v>
      </c>
      <c r="M39" s="14"/>
      <c r="N39" s="14"/>
    </row>
    <row r="40" spans="1:14" ht="15.75">
      <c r="A40" s="15" t="s">
        <v>52</v>
      </c>
      <c r="B40" s="18" t="s">
        <v>8</v>
      </c>
      <c r="C40" s="18" t="s">
        <v>53</v>
      </c>
      <c r="D40" s="18" t="s">
        <v>13</v>
      </c>
      <c r="E40" s="18" t="s">
        <v>8</v>
      </c>
      <c r="F40" s="18" t="s">
        <v>8</v>
      </c>
      <c r="G40" s="18" t="s">
        <v>8</v>
      </c>
      <c r="H40" s="19" t="s">
        <v>8</v>
      </c>
      <c r="I40" s="20" t="s">
        <v>52</v>
      </c>
      <c r="J40" s="35">
        <f>J41+J42+J43</f>
        <v>5350</v>
      </c>
      <c r="K40" s="35">
        <f>K41+K42+K43</f>
        <v>5350</v>
      </c>
      <c r="L40" s="35">
        <f>L41+L42+L43</f>
        <v>0</v>
      </c>
      <c r="M40" s="16"/>
      <c r="N40" s="16"/>
    </row>
    <row r="41" spans="1:14" ht="15.75">
      <c r="A41" s="13" t="s">
        <v>54</v>
      </c>
      <c r="B41" s="21" t="s">
        <v>8</v>
      </c>
      <c r="C41" s="39" t="s">
        <v>53</v>
      </c>
      <c r="D41" s="39" t="s">
        <v>12</v>
      </c>
      <c r="E41" s="39" t="s">
        <v>8</v>
      </c>
      <c r="F41" s="39" t="s">
        <v>8</v>
      </c>
      <c r="G41" s="39" t="s">
        <v>8</v>
      </c>
      <c r="H41" s="40" t="s">
        <v>8</v>
      </c>
      <c r="I41" s="41" t="s">
        <v>54</v>
      </c>
      <c r="J41" s="42">
        <v>3005.6</v>
      </c>
      <c r="K41" s="42">
        <f aca="true" t="shared" si="1" ref="K41:K52">J41-L41</f>
        <v>3005.6</v>
      </c>
      <c r="L41" s="42"/>
      <c r="M41" s="14" t="s">
        <v>86</v>
      </c>
      <c r="N41" s="14"/>
    </row>
    <row r="42" spans="1:14" ht="15.75">
      <c r="A42" s="13" t="s">
        <v>55</v>
      </c>
      <c r="B42" s="21" t="s">
        <v>8</v>
      </c>
      <c r="C42" s="39" t="s">
        <v>53</v>
      </c>
      <c r="D42" s="39" t="s">
        <v>17</v>
      </c>
      <c r="E42" s="39" t="s">
        <v>8</v>
      </c>
      <c r="F42" s="39" t="s">
        <v>8</v>
      </c>
      <c r="G42" s="39" t="s">
        <v>8</v>
      </c>
      <c r="H42" s="40" t="s">
        <v>8</v>
      </c>
      <c r="I42" s="41" t="s">
        <v>55</v>
      </c>
      <c r="J42" s="42">
        <f>972+1372.4</f>
        <v>2344.4</v>
      </c>
      <c r="K42" s="42">
        <f t="shared" si="1"/>
        <v>2344.4</v>
      </c>
      <c r="L42" s="42"/>
      <c r="M42" s="14" t="s">
        <v>100</v>
      </c>
      <c r="N42" s="14"/>
    </row>
    <row r="43" spans="1:14" ht="15.75">
      <c r="A43" s="13" t="s">
        <v>56</v>
      </c>
      <c r="B43" s="21" t="s">
        <v>8</v>
      </c>
      <c r="C43" s="21" t="s">
        <v>53</v>
      </c>
      <c r="D43" s="21" t="s">
        <v>19</v>
      </c>
      <c r="E43" s="21" t="s">
        <v>8</v>
      </c>
      <c r="F43" s="21" t="s">
        <v>8</v>
      </c>
      <c r="G43" s="21" t="s">
        <v>8</v>
      </c>
      <c r="H43" s="22" t="s">
        <v>8</v>
      </c>
      <c r="I43" s="23" t="s">
        <v>56</v>
      </c>
      <c r="J43" s="36">
        <v>0</v>
      </c>
      <c r="K43" s="36">
        <f t="shared" si="1"/>
        <v>0</v>
      </c>
      <c r="L43" s="36">
        <v>0</v>
      </c>
      <c r="M43" s="14"/>
      <c r="N43" s="14"/>
    </row>
    <row r="44" spans="1:14" s="38" customFormat="1" ht="15.75">
      <c r="A44" s="15" t="s">
        <v>57</v>
      </c>
      <c r="B44" s="18" t="s">
        <v>8</v>
      </c>
      <c r="C44" s="18" t="s">
        <v>23</v>
      </c>
      <c r="D44" s="18" t="s">
        <v>13</v>
      </c>
      <c r="E44" s="18" t="s">
        <v>8</v>
      </c>
      <c r="F44" s="18" t="s">
        <v>8</v>
      </c>
      <c r="G44" s="18" t="s">
        <v>8</v>
      </c>
      <c r="H44" s="19" t="s">
        <v>8</v>
      </c>
      <c r="I44" s="20" t="s">
        <v>57</v>
      </c>
      <c r="J44" s="35">
        <f>J45</f>
        <v>4123.4</v>
      </c>
      <c r="K44" s="35">
        <f t="shared" si="1"/>
        <v>4123.4</v>
      </c>
      <c r="L44" s="35"/>
      <c r="M44" s="16"/>
      <c r="N44" s="16"/>
    </row>
    <row r="45" spans="1:14" ht="15.75">
      <c r="A45" s="13" t="s">
        <v>58</v>
      </c>
      <c r="B45" s="21" t="s">
        <v>8</v>
      </c>
      <c r="C45" s="39" t="s">
        <v>23</v>
      </c>
      <c r="D45" s="39" t="s">
        <v>12</v>
      </c>
      <c r="E45" s="39" t="s">
        <v>8</v>
      </c>
      <c r="F45" s="39" t="s">
        <v>8</v>
      </c>
      <c r="G45" s="39" t="s">
        <v>8</v>
      </c>
      <c r="H45" s="40" t="s">
        <v>8</v>
      </c>
      <c r="I45" s="41" t="s">
        <v>58</v>
      </c>
      <c r="J45" s="42">
        <v>4123.4</v>
      </c>
      <c r="K45" s="42">
        <f t="shared" si="1"/>
        <v>4123.4</v>
      </c>
      <c r="L45" s="42"/>
      <c r="M45" s="14" t="s">
        <v>91</v>
      </c>
      <c r="N45" s="14"/>
    </row>
    <row r="46" spans="1:14" s="38" customFormat="1" ht="17.25" customHeight="1">
      <c r="A46" s="15" t="s">
        <v>59</v>
      </c>
      <c r="B46" s="18" t="s">
        <v>8</v>
      </c>
      <c r="C46" s="18" t="s">
        <v>28</v>
      </c>
      <c r="D46" s="18" t="s">
        <v>13</v>
      </c>
      <c r="E46" s="18" t="s">
        <v>8</v>
      </c>
      <c r="F46" s="18" t="s">
        <v>8</v>
      </c>
      <c r="G46" s="18" t="s">
        <v>8</v>
      </c>
      <c r="H46" s="19" t="s">
        <v>8</v>
      </c>
      <c r="I46" s="20" t="s">
        <v>59</v>
      </c>
      <c r="J46" s="35">
        <f>J47+J48</f>
        <v>1938.6</v>
      </c>
      <c r="K46" s="35">
        <f>K47+K48</f>
        <v>1938.6</v>
      </c>
      <c r="L46" s="35"/>
      <c r="M46" s="16"/>
      <c r="N46" s="16"/>
    </row>
    <row r="47" spans="1:14" ht="15.75">
      <c r="A47" s="13" t="s">
        <v>60</v>
      </c>
      <c r="B47" s="21" t="s">
        <v>8</v>
      </c>
      <c r="C47" s="39" t="s">
        <v>28</v>
      </c>
      <c r="D47" s="39" t="s">
        <v>15</v>
      </c>
      <c r="E47" s="39" t="s">
        <v>8</v>
      </c>
      <c r="F47" s="39" t="s">
        <v>8</v>
      </c>
      <c r="G47" s="39" t="s">
        <v>8</v>
      </c>
      <c r="H47" s="40" t="s">
        <v>8</v>
      </c>
      <c r="I47" s="41" t="s">
        <v>60</v>
      </c>
      <c r="J47" s="42">
        <v>1888.6</v>
      </c>
      <c r="K47" s="42">
        <f t="shared" si="1"/>
        <v>1888.6</v>
      </c>
      <c r="L47" s="42"/>
      <c r="M47" s="14" t="s">
        <v>79</v>
      </c>
      <c r="N47" s="14"/>
    </row>
    <row r="48" spans="1:14" ht="25.5">
      <c r="A48" s="13"/>
      <c r="B48" s="21"/>
      <c r="C48" s="39" t="s">
        <v>28</v>
      </c>
      <c r="D48" s="39" t="s">
        <v>19</v>
      </c>
      <c r="E48" s="39"/>
      <c r="F48" s="39"/>
      <c r="G48" s="39"/>
      <c r="H48" s="40"/>
      <c r="I48" s="41" t="s">
        <v>83</v>
      </c>
      <c r="J48" s="42">
        <v>50</v>
      </c>
      <c r="K48" s="42">
        <v>50</v>
      </c>
      <c r="L48" s="42"/>
      <c r="M48" s="14" t="s">
        <v>79</v>
      </c>
      <c r="N48" s="14"/>
    </row>
    <row r="49" spans="1:14" ht="34.5" customHeight="1">
      <c r="A49" s="15" t="s">
        <v>61</v>
      </c>
      <c r="B49" s="18" t="s">
        <v>8</v>
      </c>
      <c r="C49" s="18" t="s">
        <v>25</v>
      </c>
      <c r="D49" s="18" t="s">
        <v>13</v>
      </c>
      <c r="E49" s="18" t="s">
        <v>8</v>
      </c>
      <c r="F49" s="18" t="s">
        <v>8</v>
      </c>
      <c r="G49" s="18" t="s">
        <v>8</v>
      </c>
      <c r="H49" s="19" t="s">
        <v>8</v>
      </c>
      <c r="I49" s="20" t="s">
        <v>61</v>
      </c>
      <c r="J49" s="35"/>
      <c r="K49" s="36">
        <f t="shared" si="1"/>
        <v>0</v>
      </c>
      <c r="L49" s="35"/>
      <c r="M49" s="16"/>
      <c r="N49" s="16"/>
    </row>
    <row r="50" spans="1:14" ht="27" customHeight="1">
      <c r="A50" s="13" t="s">
        <v>62</v>
      </c>
      <c r="B50" s="21" t="s">
        <v>8</v>
      </c>
      <c r="C50" s="21" t="s">
        <v>25</v>
      </c>
      <c r="D50" s="21" t="s">
        <v>12</v>
      </c>
      <c r="E50" s="21" t="s">
        <v>8</v>
      </c>
      <c r="F50" s="21" t="s">
        <v>8</v>
      </c>
      <c r="G50" s="21" t="s">
        <v>8</v>
      </c>
      <c r="H50" s="22" t="s">
        <v>8</v>
      </c>
      <c r="I50" s="23" t="s">
        <v>62</v>
      </c>
      <c r="J50" s="36"/>
      <c r="K50" s="36">
        <f t="shared" si="1"/>
        <v>0</v>
      </c>
      <c r="L50" s="36"/>
      <c r="M50" s="14"/>
      <c r="N50" s="14"/>
    </row>
    <row r="51" spans="1:14" s="38" customFormat="1" ht="51.75" customHeight="1">
      <c r="A51" s="15" t="s">
        <v>63</v>
      </c>
      <c r="B51" s="18" t="s">
        <v>8</v>
      </c>
      <c r="C51" s="18" t="s">
        <v>64</v>
      </c>
      <c r="D51" s="18" t="s">
        <v>13</v>
      </c>
      <c r="E51" s="18" t="s">
        <v>8</v>
      </c>
      <c r="F51" s="18" t="s">
        <v>8</v>
      </c>
      <c r="G51" s="18" t="s">
        <v>8</v>
      </c>
      <c r="H51" s="19" t="s">
        <v>8</v>
      </c>
      <c r="I51" s="20" t="s">
        <v>63</v>
      </c>
      <c r="J51" s="35">
        <f>J52</f>
        <v>0</v>
      </c>
      <c r="K51" s="35">
        <f t="shared" si="1"/>
        <v>0</v>
      </c>
      <c r="L51" s="35"/>
      <c r="M51" s="16"/>
      <c r="N51" s="16"/>
    </row>
    <row r="52" spans="1:14" ht="40.5" customHeight="1">
      <c r="A52" s="13" t="s">
        <v>65</v>
      </c>
      <c r="B52" s="21" t="s">
        <v>8</v>
      </c>
      <c r="C52" s="21" t="s">
        <v>64</v>
      </c>
      <c r="D52" s="21" t="s">
        <v>17</v>
      </c>
      <c r="E52" s="21" t="s">
        <v>8</v>
      </c>
      <c r="F52" s="21" t="s">
        <v>8</v>
      </c>
      <c r="G52" s="21" t="s">
        <v>8</v>
      </c>
      <c r="H52" s="22" t="s">
        <v>8</v>
      </c>
      <c r="I52" s="23" t="s">
        <v>65</v>
      </c>
      <c r="J52" s="36">
        <v>0</v>
      </c>
      <c r="K52" s="36">
        <f t="shared" si="1"/>
        <v>0</v>
      </c>
      <c r="L52" s="36"/>
      <c r="M52" s="14"/>
      <c r="N52" s="14"/>
    </row>
    <row r="53" spans="1:14" ht="15.75">
      <c r="A53" s="3" t="s">
        <v>66</v>
      </c>
      <c r="B53" s="24" t="s">
        <v>8</v>
      </c>
      <c r="C53" s="24" t="s">
        <v>8</v>
      </c>
      <c r="D53" s="24" t="s">
        <v>8</v>
      </c>
      <c r="E53" s="24" t="s">
        <v>8</v>
      </c>
      <c r="F53" s="24" t="s">
        <v>8</v>
      </c>
      <c r="G53" s="24" t="s">
        <v>8</v>
      </c>
      <c r="H53" s="25" t="s">
        <v>8</v>
      </c>
      <c r="I53" s="26" t="s">
        <v>66</v>
      </c>
      <c r="J53" s="37">
        <f>J11+J18+J20+J23+J25+J31+J34+J40+J44+J46+J49+J51</f>
        <v>299169.5</v>
      </c>
      <c r="K53" s="37">
        <f>K11+K18+K20+K23+K25+K31+K34+K40+K44+K46+K49+K51</f>
        <v>299169.5</v>
      </c>
      <c r="L53" s="37">
        <f>L11+L18+L20+L23+L25+L31+L34+L40+L44+L46+L49+L51</f>
        <v>0</v>
      </c>
      <c r="M53" s="2"/>
      <c r="N53" s="2"/>
    </row>
    <row r="55" spans="10:11" ht="12.75">
      <c r="J55" s="34"/>
      <c r="K55" s="34"/>
    </row>
  </sheetData>
  <sheetProtection/>
  <mergeCells count="8">
    <mergeCell ref="K3:L3"/>
    <mergeCell ref="J8:J9"/>
    <mergeCell ref="A5:L5"/>
    <mergeCell ref="A8:A9"/>
    <mergeCell ref="B8:H8"/>
    <mergeCell ref="I8:I9"/>
    <mergeCell ref="K8:K9"/>
    <mergeCell ref="L8:L9"/>
  </mergeCells>
  <printOptions/>
  <pageMargins left="0.7874015748031497" right="0.3937007874015748" top="0.45" bottom="0.43" header="0.24" footer="0.24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zoomScalePageLayoutView="0" workbookViewId="0" topLeftCell="C1">
      <selection activeCell="K3" sqref="K3:L3"/>
    </sheetView>
  </sheetViews>
  <sheetFormatPr defaultColWidth="9.00390625" defaultRowHeight="12.75"/>
  <cols>
    <col min="1" max="1" width="43.125" style="0" hidden="1" customWidth="1"/>
    <col min="2" max="2" width="10.25390625" style="0" hidden="1" customWidth="1"/>
    <col min="3" max="3" width="8.25390625" style="0" customWidth="1"/>
    <col min="4" max="4" width="9.125" style="0" customWidth="1"/>
    <col min="5" max="5" width="16.25390625" style="0" hidden="1" customWidth="1"/>
    <col min="6" max="6" width="10.00390625" style="0" hidden="1" customWidth="1"/>
    <col min="7" max="8" width="10.75390625" style="0" hidden="1" customWidth="1"/>
    <col min="9" max="9" width="43.125" style="0" customWidth="1"/>
    <col min="10" max="10" width="17.25390625" style="0" customWidth="1"/>
    <col min="11" max="11" width="12.875" style="0" customWidth="1"/>
    <col min="12" max="12" width="17.75390625" style="0" customWidth="1"/>
  </cols>
  <sheetData>
    <row r="1" spans="1:12" ht="18.75">
      <c r="A1" s="10"/>
      <c r="B1" s="10"/>
      <c r="C1" s="10"/>
      <c r="D1" s="10"/>
      <c r="E1" s="10"/>
      <c r="F1" s="10"/>
      <c r="G1" s="10"/>
      <c r="H1" s="11"/>
      <c r="I1" s="12"/>
      <c r="J1" s="32"/>
      <c r="K1" s="12"/>
      <c r="L1" s="32" t="s">
        <v>73</v>
      </c>
    </row>
    <row r="2" spans="1:12" ht="18.75">
      <c r="A2" s="7"/>
      <c r="B2" s="7"/>
      <c r="C2" s="7"/>
      <c r="D2" s="7"/>
      <c r="E2" s="7"/>
      <c r="F2" s="7"/>
      <c r="G2" s="7"/>
      <c r="H2" s="8"/>
      <c r="I2" s="9"/>
      <c r="J2" s="33"/>
      <c r="K2" s="9"/>
      <c r="L2" s="33" t="s">
        <v>7</v>
      </c>
    </row>
    <row r="3" spans="1:12" ht="18.75">
      <c r="A3" s="7"/>
      <c r="B3" s="7"/>
      <c r="C3" s="7"/>
      <c r="D3" s="7"/>
      <c r="E3" s="7"/>
      <c r="F3" s="7"/>
      <c r="G3" s="7"/>
      <c r="H3" s="8"/>
      <c r="I3" s="9"/>
      <c r="J3" s="33"/>
      <c r="K3" s="123" t="s">
        <v>102</v>
      </c>
      <c r="L3" s="123"/>
    </row>
    <row r="4" spans="1:12" ht="18.75">
      <c r="A4" s="7"/>
      <c r="B4" s="7"/>
      <c r="C4" s="7"/>
      <c r="D4" s="7"/>
      <c r="E4" s="7"/>
      <c r="F4" s="7"/>
      <c r="G4" s="7"/>
      <c r="H4" s="8"/>
      <c r="I4" s="9"/>
      <c r="J4" s="33"/>
      <c r="K4" s="9"/>
      <c r="L4" s="33"/>
    </row>
    <row r="5" spans="1:11" ht="37.5" customHeight="1">
      <c r="A5" s="109" t="s">
        <v>74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1" ht="18.75" hidden="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2" ht="12.75">
      <c r="A7" s="1"/>
      <c r="B7" s="1"/>
      <c r="C7" s="1"/>
      <c r="D7" s="1"/>
      <c r="E7" s="1"/>
      <c r="F7" s="1"/>
      <c r="G7" s="1"/>
      <c r="H7" s="4" t="s">
        <v>8</v>
      </c>
      <c r="I7" s="6"/>
      <c r="J7" s="6"/>
      <c r="K7" s="6"/>
      <c r="L7" s="6" t="s">
        <v>9</v>
      </c>
    </row>
    <row r="8" spans="1:12" ht="12.75" customHeight="1">
      <c r="A8" s="110" t="s">
        <v>10</v>
      </c>
      <c r="B8" s="112" t="s">
        <v>8</v>
      </c>
      <c r="C8" s="113"/>
      <c r="D8" s="113"/>
      <c r="E8" s="113"/>
      <c r="F8" s="113"/>
      <c r="G8" s="113"/>
      <c r="H8" s="114"/>
      <c r="I8" s="111" t="s">
        <v>10</v>
      </c>
      <c r="J8" s="111" t="s">
        <v>67</v>
      </c>
      <c r="K8" s="115" t="s">
        <v>68</v>
      </c>
      <c r="L8" s="115" t="s">
        <v>69</v>
      </c>
    </row>
    <row r="9" spans="1:12" ht="12.75" customHeight="1">
      <c r="A9" s="110"/>
      <c r="B9" s="17" t="s">
        <v>0</v>
      </c>
      <c r="C9" s="17" t="s">
        <v>1</v>
      </c>
      <c r="D9" s="17" t="s">
        <v>2</v>
      </c>
      <c r="E9" s="17" t="s">
        <v>3</v>
      </c>
      <c r="F9" s="17" t="s">
        <v>4</v>
      </c>
      <c r="G9" s="17" t="s">
        <v>5</v>
      </c>
      <c r="H9" s="17" t="s">
        <v>6</v>
      </c>
      <c r="I9" s="111"/>
      <c r="J9" s="111"/>
      <c r="K9" s="116"/>
      <c r="L9" s="116"/>
    </row>
    <row r="10" spans="1:12" s="31" customFormat="1" ht="12.75" customHeight="1">
      <c r="A10" s="29"/>
      <c r="B10" s="29"/>
      <c r="C10" s="29">
        <v>1</v>
      </c>
      <c r="D10" s="29">
        <v>2</v>
      </c>
      <c r="E10" s="29"/>
      <c r="F10" s="29"/>
      <c r="G10" s="29"/>
      <c r="H10" s="30"/>
      <c r="I10" s="29">
        <v>3</v>
      </c>
      <c r="J10" s="29">
        <v>4</v>
      </c>
      <c r="K10" s="29">
        <v>5</v>
      </c>
      <c r="L10" s="29">
        <v>6</v>
      </c>
    </row>
    <row r="11" spans="1:13" ht="24" customHeight="1">
      <c r="A11" s="15" t="s">
        <v>11</v>
      </c>
      <c r="B11" s="18" t="s">
        <v>8</v>
      </c>
      <c r="C11" s="18" t="s">
        <v>12</v>
      </c>
      <c r="D11" s="18" t="s">
        <v>13</v>
      </c>
      <c r="E11" s="18" t="s">
        <v>8</v>
      </c>
      <c r="F11" s="18" t="s">
        <v>8</v>
      </c>
      <c r="G11" s="18" t="s">
        <v>8</v>
      </c>
      <c r="H11" s="19" t="s">
        <v>8</v>
      </c>
      <c r="I11" s="20" t="s">
        <v>11</v>
      </c>
      <c r="J11" s="35">
        <f>J12+J13+J14+J15+J16+J17</f>
        <v>59996.299999999996</v>
      </c>
      <c r="K11" s="35">
        <f aca="true" t="shared" si="0" ref="K11:K19">J11-L11</f>
        <v>59996.299999999996</v>
      </c>
      <c r="L11" s="35">
        <f>L12+L13+L14+L15+L16+L17</f>
        <v>0</v>
      </c>
      <c r="M11" s="16"/>
    </row>
    <row r="12" spans="1:13" ht="42" customHeight="1">
      <c r="A12" s="13" t="s">
        <v>14</v>
      </c>
      <c r="B12" s="21" t="s">
        <v>8</v>
      </c>
      <c r="C12" s="39" t="s">
        <v>12</v>
      </c>
      <c r="D12" s="39" t="s">
        <v>15</v>
      </c>
      <c r="E12" s="39" t="s">
        <v>8</v>
      </c>
      <c r="F12" s="39" t="s">
        <v>8</v>
      </c>
      <c r="G12" s="39" t="s">
        <v>8</v>
      </c>
      <c r="H12" s="40" t="s">
        <v>8</v>
      </c>
      <c r="I12" s="41" t="s">
        <v>14</v>
      </c>
      <c r="J12" s="42">
        <v>1045</v>
      </c>
      <c r="K12" s="42">
        <f t="shared" si="0"/>
        <v>1045</v>
      </c>
      <c r="L12" s="42"/>
      <c r="M12" s="14" t="s">
        <v>76</v>
      </c>
    </row>
    <row r="13" spans="1:13" ht="55.5" customHeight="1">
      <c r="A13" s="13" t="s">
        <v>16</v>
      </c>
      <c r="B13" s="21" t="s">
        <v>8</v>
      </c>
      <c r="C13" s="39" t="s">
        <v>12</v>
      </c>
      <c r="D13" s="39" t="s">
        <v>17</v>
      </c>
      <c r="E13" s="39" t="s">
        <v>8</v>
      </c>
      <c r="F13" s="39" t="s">
        <v>8</v>
      </c>
      <c r="G13" s="39" t="s">
        <v>8</v>
      </c>
      <c r="H13" s="40" t="s">
        <v>8</v>
      </c>
      <c r="I13" s="41" t="s">
        <v>16</v>
      </c>
      <c r="J13" s="42">
        <v>3786.5</v>
      </c>
      <c r="K13" s="42">
        <f t="shared" si="0"/>
        <v>3786.5</v>
      </c>
      <c r="L13" s="42"/>
      <c r="M13" s="14" t="s">
        <v>76</v>
      </c>
    </row>
    <row r="14" spans="1:13" ht="53.25" customHeight="1">
      <c r="A14" s="13" t="s">
        <v>18</v>
      </c>
      <c r="B14" s="21" t="s">
        <v>8</v>
      </c>
      <c r="C14" s="39" t="s">
        <v>12</v>
      </c>
      <c r="D14" s="39" t="s">
        <v>19</v>
      </c>
      <c r="E14" s="39" t="s">
        <v>8</v>
      </c>
      <c r="F14" s="39" t="s">
        <v>8</v>
      </c>
      <c r="G14" s="39" t="s">
        <v>8</v>
      </c>
      <c r="H14" s="40" t="s">
        <v>8</v>
      </c>
      <c r="I14" s="41" t="s">
        <v>18</v>
      </c>
      <c r="J14" s="42">
        <v>25048.9</v>
      </c>
      <c r="K14" s="42">
        <f t="shared" si="0"/>
        <v>25048.9</v>
      </c>
      <c r="L14" s="42">
        <v>0</v>
      </c>
      <c r="M14" s="14" t="s">
        <v>79</v>
      </c>
    </row>
    <row r="15" spans="1:13" ht="42" customHeight="1">
      <c r="A15" s="13" t="s">
        <v>20</v>
      </c>
      <c r="B15" s="21" t="s">
        <v>8</v>
      </c>
      <c r="C15" s="39" t="s">
        <v>12</v>
      </c>
      <c r="D15" s="39" t="s">
        <v>21</v>
      </c>
      <c r="E15" s="39" t="s">
        <v>8</v>
      </c>
      <c r="F15" s="39" t="s">
        <v>8</v>
      </c>
      <c r="G15" s="39" t="s">
        <v>8</v>
      </c>
      <c r="H15" s="40" t="s">
        <v>8</v>
      </c>
      <c r="I15" s="41" t="s">
        <v>20</v>
      </c>
      <c r="J15" s="42">
        <v>2509.3</v>
      </c>
      <c r="K15" s="42">
        <f t="shared" si="0"/>
        <v>2509.3</v>
      </c>
      <c r="L15" s="42">
        <v>0</v>
      </c>
      <c r="M15" s="14" t="s">
        <v>78</v>
      </c>
    </row>
    <row r="16" spans="1:13" ht="15.75" customHeight="1">
      <c r="A16" s="13" t="s">
        <v>22</v>
      </c>
      <c r="B16" s="21" t="s">
        <v>8</v>
      </c>
      <c r="C16" s="39" t="s">
        <v>12</v>
      </c>
      <c r="D16" s="39" t="s">
        <v>23</v>
      </c>
      <c r="E16" s="39" t="s">
        <v>8</v>
      </c>
      <c r="F16" s="39" t="s">
        <v>8</v>
      </c>
      <c r="G16" s="39" t="s">
        <v>8</v>
      </c>
      <c r="H16" s="40" t="s">
        <v>8</v>
      </c>
      <c r="I16" s="41" t="s">
        <v>22</v>
      </c>
      <c r="J16" s="42">
        <v>500</v>
      </c>
      <c r="K16" s="42">
        <f t="shared" si="0"/>
        <v>500</v>
      </c>
      <c r="L16" s="42">
        <v>0</v>
      </c>
      <c r="M16" s="14" t="s">
        <v>79</v>
      </c>
    </row>
    <row r="17" spans="1:13" ht="15.75" customHeight="1">
      <c r="A17" s="13" t="s">
        <v>24</v>
      </c>
      <c r="B17" s="21" t="s">
        <v>8</v>
      </c>
      <c r="C17" s="39" t="s">
        <v>12</v>
      </c>
      <c r="D17" s="39" t="s">
        <v>25</v>
      </c>
      <c r="E17" s="39" t="s">
        <v>8</v>
      </c>
      <c r="F17" s="39" t="s">
        <v>8</v>
      </c>
      <c r="G17" s="39" t="s">
        <v>8</v>
      </c>
      <c r="H17" s="40" t="s">
        <v>8</v>
      </c>
      <c r="I17" s="41" t="s">
        <v>24</v>
      </c>
      <c r="J17" s="42">
        <f>5485.3+5000+16621.3</f>
        <v>27106.6</v>
      </c>
      <c r="K17" s="42">
        <f t="shared" si="0"/>
        <v>27106.6</v>
      </c>
      <c r="L17" s="42">
        <v>0</v>
      </c>
      <c r="M17" s="14" t="s">
        <v>87</v>
      </c>
    </row>
    <row r="18" spans="1:13" ht="15.75" customHeight="1">
      <c r="A18" s="15" t="s">
        <v>26</v>
      </c>
      <c r="B18" s="18" t="s">
        <v>8</v>
      </c>
      <c r="C18" s="18" t="s">
        <v>19</v>
      </c>
      <c r="D18" s="18" t="s">
        <v>13</v>
      </c>
      <c r="E18" s="18" t="s">
        <v>8</v>
      </c>
      <c r="F18" s="18" t="s">
        <v>8</v>
      </c>
      <c r="G18" s="18" t="s">
        <v>8</v>
      </c>
      <c r="H18" s="19" t="s">
        <v>8</v>
      </c>
      <c r="I18" s="20" t="s">
        <v>26</v>
      </c>
      <c r="J18" s="35">
        <f>J19</f>
        <v>0</v>
      </c>
      <c r="K18" s="35">
        <f t="shared" si="0"/>
        <v>0</v>
      </c>
      <c r="L18" s="35"/>
      <c r="M18" s="16"/>
    </row>
    <row r="19" spans="1:13" ht="15.75" customHeight="1">
      <c r="A19" s="13" t="s">
        <v>27</v>
      </c>
      <c r="B19" s="21" t="s">
        <v>8</v>
      </c>
      <c r="C19" s="21" t="s">
        <v>19</v>
      </c>
      <c r="D19" s="21" t="s">
        <v>28</v>
      </c>
      <c r="E19" s="21" t="s">
        <v>8</v>
      </c>
      <c r="F19" s="21" t="s">
        <v>8</v>
      </c>
      <c r="G19" s="21" t="s">
        <v>8</v>
      </c>
      <c r="H19" s="22" t="s">
        <v>8</v>
      </c>
      <c r="I19" s="23" t="s">
        <v>27</v>
      </c>
      <c r="J19" s="36">
        <v>0</v>
      </c>
      <c r="K19" s="36">
        <f t="shared" si="0"/>
        <v>0</v>
      </c>
      <c r="L19" s="36"/>
      <c r="M19" s="14"/>
    </row>
    <row r="20" spans="1:13" ht="16.5" customHeight="1">
      <c r="A20" s="15" t="s">
        <v>29</v>
      </c>
      <c r="B20" s="18" t="s">
        <v>8</v>
      </c>
      <c r="C20" s="18" t="s">
        <v>30</v>
      </c>
      <c r="D20" s="18" t="s">
        <v>13</v>
      </c>
      <c r="E20" s="18" t="s">
        <v>8</v>
      </c>
      <c r="F20" s="18" t="s">
        <v>8</v>
      </c>
      <c r="G20" s="18" t="s">
        <v>8</v>
      </c>
      <c r="H20" s="19" t="s">
        <v>8</v>
      </c>
      <c r="I20" s="20" t="s">
        <v>29</v>
      </c>
      <c r="J20" s="35">
        <f>J21+J22</f>
        <v>5094.2</v>
      </c>
      <c r="K20" s="35">
        <f aca="true" t="shared" si="1" ref="K20:K33">J20-L20</f>
        <v>5094.2</v>
      </c>
      <c r="L20" s="35">
        <f>L21+L22</f>
        <v>0</v>
      </c>
      <c r="M20" s="16"/>
    </row>
    <row r="21" spans="1:13" ht="15.75" customHeight="1">
      <c r="A21" s="13" t="s">
        <v>31</v>
      </c>
      <c r="B21" s="21" t="s">
        <v>8</v>
      </c>
      <c r="C21" s="21" t="s">
        <v>30</v>
      </c>
      <c r="D21" s="21" t="s">
        <v>15</v>
      </c>
      <c r="E21" s="21" t="s">
        <v>8</v>
      </c>
      <c r="F21" s="21" t="s">
        <v>8</v>
      </c>
      <c r="G21" s="21" t="s">
        <v>8</v>
      </c>
      <c r="H21" s="22" t="s">
        <v>8</v>
      </c>
      <c r="I21" s="23" t="s">
        <v>31</v>
      </c>
      <c r="J21" s="36"/>
      <c r="K21" s="36">
        <f t="shared" si="1"/>
        <v>0</v>
      </c>
      <c r="L21" s="36"/>
      <c r="M21" s="14"/>
    </row>
    <row r="22" spans="1:13" ht="31.5" customHeight="1">
      <c r="A22" s="13" t="s">
        <v>32</v>
      </c>
      <c r="B22" s="21" t="s">
        <v>8</v>
      </c>
      <c r="C22" s="39" t="s">
        <v>30</v>
      </c>
      <c r="D22" s="39" t="s">
        <v>30</v>
      </c>
      <c r="E22" s="39" t="s">
        <v>8</v>
      </c>
      <c r="F22" s="39" t="s">
        <v>8</v>
      </c>
      <c r="G22" s="39" t="s">
        <v>8</v>
      </c>
      <c r="H22" s="40" t="s">
        <v>8</v>
      </c>
      <c r="I22" s="41" t="s">
        <v>32</v>
      </c>
      <c r="J22" s="42">
        <v>5094.2</v>
      </c>
      <c r="K22" s="42">
        <f t="shared" si="1"/>
        <v>5094.2</v>
      </c>
      <c r="L22" s="42"/>
      <c r="M22" s="14" t="s">
        <v>79</v>
      </c>
    </row>
    <row r="23" spans="1:13" ht="15.75" customHeight="1">
      <c r="A23" s="15" t="s">
        <v>33</v>
      </c>
      <c r="B23" s="18" t="s">
        <v>8</v>
      </c>
      <c r="C23" s="18" t="s">
        <v>21</v>
      </c>
      <c r="D23" s="18" t="s">
        <v>13</v>
      </c>
      <c r="E23" s="18" t="s">
        <v>8</v>
      </c>
      <c r="F23" s="18" t="s">
        <v>8</v>
      </c>
      <c r="G23" s="18" t="s">
        <v>8</v>
      </c>
      <c r="H23" s="19" t="s">
        <v>8</v>
      </c>
      <c r="I23" s="20" t="s">
        <v>33</v>
      </c>
      <c r="J23" s="35">
        <f>J24</f>
        <v>3312.5</v>
      </c>
      <c r="K23" s="35">
        <f t="shared" si="1"/>
        <v>3312.5</v>
      </c>
      <c r="L23" s="35">
        <v>0</v>
      </c>
      <c r="M23" s="16"/>
    </row>
    <row r="24" spans="1:13" ht="31.5" customHeight="1">
      <c r="A24" s="13" t="s">
        <v>34</v>
      </c>
      <c r="B24" s="21" t="s">
        <v>8</v>
      </c>
      <c r="C24" s="39" t="s">
        <v>21</v>
      </c>
      <c r="D24" s="39" t="s">
        <v>17</v>
      </c>
      <c r="E24" s="39" t="s">
        <v>8</v>
      </c>
      <c r="F24" s="39" t="s">
        <v>8</v>
      </c>
      <c r="G24" s="39" t="s">
        <v>8</v>
      </c>
      <c r="H24" s="40" t="s">
        <v>8</v>
      </c>
      <c r="I24" s="41" t="s">
        <v>34</v>
      </c>
      <c r="J24" s="42">
        <v>3312.5</v>
      </c>
      <c r="K24" s="42">
        <f t="shared" si="1"/>
        <v>3312.5</v>
      </c>
      <c r="L24" s="42"/>
      <c r="M24" s="14" t="s">
        <v>79</v>
      </c>
    </row>
    <row r="25" spans="1:13" ht="15.75" customHeight="1">
      <c r="A25" s="15" t="s">
        <v>35</v>
      </c>
      <c r="B25" s="18" t="s">
        <v>8</v>
      </c>
      <c r="C25" s="18" t="s">
        <v>36</v>
      </c>
      <c r="D25" s="18" t="s">
        <v>13</v>
      </c>
      <c r="E25" s="18" t="s">
        <v>8</v>
      </c>
      <c r="F25" s="18" t="s">
        <v>8</v>
      </c>
      <c r="G25" s="18" t="s">
        <v>8</v>
      </c>
      <c r="H25" s="19" t="s">
        <v>8</v>
      </c>
      <c r="I25" s="20" t="s">
        <v>35</v>
      </c>
      <c r="J25" s="35">
        <f>J26+J27+J28+J29+J30</f>
        <v>192304.10000000003</v>
      </c>
      <c r="K25" s="35">
        <f t="shared" si="1"/>
        <v>192304.10000000003</v>
      </c>
      <c r="L25" s="35">
        <f>L26+L27+L29+L30</f>
        <v>0</v>
      </c>
      <c r="M25" s="16"/>
    </row>
    <row r="26" spans="1:13" ht="15.75" customHeight="1">
      <c r="A26" s="13" t="s">
        <v>37</v>
      </c>
      <c r="B26" s="21" t="s">
        <v>8</v>
      </c>
      <c r="C26" s="21" t="s">
        <v>36</v>
      </c>
      <c r="D26" s="21" t="s">
        <v>12</v>
      </c>
      <c r="E26" s="21" t="s">
        <v>8</v>
      </c>
      <c r="F26" s="21" t="s">
        <v>8</v>
      </c>
      <c r="G26" s="21" t="s">
        <v>8</v>
      </c>
      <c r="H26" s="22" t="s">
        <v>8</v>
      </c>
      <c r="I26" s="23" t="s">
        <v>37</v>
      </c>
      <c r="J26" s="36">
        <v>86768</v>
      </c>
      <c r="K26" s="36">
        <f t="shared" si="1"/>
        <v>86768</v>
      </c>
      <c r="L26" s="36">
        <v>0</v>
      </c>
      <c r="M26" s="14" t="s">
        <v>99</v>
      </c>
    </row>
    <row r="27" spans="1:13" ht="15.75" customHeight="1">
      <c r="A27" s="13" t="s">
        <v>38</v>
      </c>
      <c r="B27" s="21" t="s">
        <v>8</v>
      </c>
      <c r="C27" s="39" t="s">
        <v>36</v>
      </c>
      <c r="D27" s="39" t="s">
        <v>15</v>
      </c>
      <c r="E27" s="39" t="s">
        <v>8</v>
      </c>
      <c r="F27" s="39" t="s">
        <v>8</v>
      </c>
      <c r="G27" s="39" t="s">
        <v>8</v>
      </c>
      <c r="H27" s="40" t="s">
        <v>8</v>
      </c>
      <c r="I27" s="41" t="s">
        <v>38</v>
      </c>
      <c r="J27" s="42">
        <f>19792.9+61338.8</f>
        <v>81131.70000000001</v>
      </c>
      <c r="K27" s="42">
        <f t="shared" si="1"/>
        <v>81131.70000000001</v>
      </c>
      <c r="L27" s="42">
        <v>0</v>
      </c>
      <c r="M27" s="14" t="s">
        <v>96</v>
      </c>
    </row>
    <row r="28" spans="1:13" ht="30.75" customHeight="1">
      <c r="A28" s="13"/>
      <c r="B28" s="21"/>
      <c r="C28" s="39" t="s">
        <v>36</v>
      </c>
      <c r="D28" s="39" t="s">
        <v>30</v>
      </c>
      <c r="E28" s="39"/>
      <c r="F28" s="39"/>
      <c r="G28" s="39"/>
      <c r="H28" s="40"/>
      <c r="I28" s="41" t="s">
        <v>82</v>
      </c>
      <c r="J28" s="42">
        <v>50</v>
      </c>
      <c r="K28" s="42">
        <f t="shared" si="1"/>
        <v>50</v>
      </c>
      <c r="L28" s="42"/>
      <c r="M28" s="14" t="s">
        <v>79</v>
      </c>
    </row>
    <row r="29" spans="1:13" ht="15" customHeight="1">
      <c r="A29" s="13" t="s">
        <v>39</v>
      </c>
      <c r="B29" s="21" t="s">
        <v>8</v>
      </c>
      <c r="C29" s="39" t="s">
        <v>36</v>
      </c>
      <c r="D29" s="39" t="s">
        <v>36</v>
      </c>
      <c r="E29" s="39" t="s">
        <v>8</v>
      </c>
      <c r="F29" s="39" t="s">
        <v>8</v>
      </c>
      <c r="G29" s="39" t="s">
        <v>8</v>
      </c>
      <c r="H29" s="40" t="s">
        <v>8</v>
      </c>
      <c r="I29" s="41" t="s">
        <v>39</v>
      </c>
      <c r="J29" s="42">
        <v>9314.7</v>
      </c>
      <c r="K29" s="42">
        <f t="shared" si="1"/>
        <v>9314.7</v>
      </c>
      <c r="L29" s="42">
        <v>0</v>
      </c>
      <c r="M29" s="14" t="s">
        <v>88</v>
      </c>
    </row>
    <row r="30" spans="1:13" ht="15.75" customHeight="1">
      <c r="A30" s="13" t="s">
        <v>40</v>
      </c>
      <c r="B30" s="21" t="s">
        <v>8</v>
      </c>
      <c r="C30" s="39" t="s">
        <v>36</v>
      </c>
      <c r="D30" s="39" t="s">
        <v>41</v>
      </c>
      <c r="E30" s="39" t="s">
        <v>8</v>
      </c>
      <c r="F30" s="39" t="s">
        <v>8</v>
      </c>
      <c r="G30" s="39" t="s">
        <v>8</v>
      </c>
      <c r="H30" s="40" t="s">
        <v>8</v>
      </c>
      <c r="I30" s="41" t="s">
        <v>40</v>
      </c>
      <c r="J30" s="42">
        <f>31+15008.7</f>
        <v>15039.7</v>
      </c>
      <c r="K30" s="42">
        <f t="shared" si="1"/>
        <v>15039.7</v>
      </c>
      <c r="L30" s="42">
        <v>0</v>
      </c>
      <c r="M30" s="14" t="s">
        <v>96</v>
      </c>
    </row>
    <row r="31" spans="1:13" ht="15.75" customHeight="1">
      <c r="A31" s="15" t="s">
        <v>42</v>
      </c>
      <c r="B31" s="18" t="s">
        <v>8</v>
      </c>
      <c r="C31" s="18" t="s">
        <v>43</v>
      </c>
      <c r="D31" s="18" t="s">
        <v>13</v>
      </c>
      <c r="E31" s="18" t="s">
        <v>8</v>
      </c>
      <c r="F31" s="18" t="s">
        <v>8</v>
      </c>
      <c r="G31" s="18" t="s">
        <v>8</v>
      </c>
      <c r="H31" s="19" t="s">
        <v>8</v>
      </c>
      <c r="I31" s="20" t="s">
        <v>42</v>
      </c>
      <c r="J31" s="35">
        <f>J32+J33</f>
        <v>22232.7</v>
      </c>
      <c r="K31" s="35">
        <f t="shared" si="1"/>
        <v>22232.7</v>
      </c>
      <c r="L31" s="35">
        <f>L32+L33</f>
        <v>0</v>
      </c>
      <c r="M31" s="16"/>
    </row>
    <row r="32" spans="1:13" ht="15.75">
      <c r="A32" s="13" t="s">
        <v>44</v>
      </c>
      <c r="B32" s="21" t="s">
        <v>8</v>
      </c>
      <c r="C32" s="39" t="s">
        <v>43</v>
      </c>
      <c r="D32" s="39" t="s">
        <v>12</v>
      </c>
      <c r="E32" s="39" t="s">
        <v>8</v>
      </c>
      <c r="F32" s="39" t="s">
        <v>8</v>
      </c>
      <c r="G32" s="39" t="s">
        <v>8</v>
      </c>
      <c r="H32" s="40" t="s">
        <v>8</v>
      </c>
      <c r="I32" s="41" t="s">
        <v>44</v>
      </c>
      <c r="J32" s="42">
        <f>1307.9+1400+17809.5</f>
        <v>20517.4</v>
      </c>
      <c r="K32" s="42">
        <f t="shared" si="1"/>
        <v>20517.4</v>
      </c>
      <c r="L32" s="42">
        <v>0</v>
      </c>
      <c r="M32" s="14" t="s">
        <v>92</v>
      </c>
    </row>
    <row r="33" spans="1:13" ht="31.5" customHeight="1">
      <c r="A33" s="13" t="s">
        <v>45</v>
      </c>
      <c r="B33" s="21" t="s">
        <v>8</v>
      </c>
      <c r="C33" s="39" t="s">
        <v>43</v>
      </c>
      <c r="D33" s="39" t="s">
        <v>19</v>
      </c>
      <c r="E33" s="39" t="s">
        <v>8</v>
      </c>
      <c r="F33" s="39" t="s">
        <v>8</v>
      </c>
      <c r="G33" s="39" t="s">
        <v>8</v>
      </c>
      <c r="H33" s="40" t="s">
        <v>8</v>
      </c>
      <c r="I33" s="41" t="s">
        <v>45</v>
      </c>
      <c r="J33" s="42">
        <v>1715.3</v>
      </c>
      <c r="K33" s="42">
        <f t="shared" si="1"/>
        <v>1715.3</v>
      </c>
      <c r="L33" s="42"/>
      <c r="M33" s="14" t="s">
        <v>88</v>
      </c>
    </row>
    <row r="34" spans="1:13" ht="15.75" customHeight="1">
      <c r="A34" s="15" t="s">
        <v>46</v>
      </c>
      <c r="B34" s="18" t="s">
        <v>8</v>
      </c>
      <c r="C34" s="18" t="s">
        <v>41</v>
      </c>
      <c r="D34" s="18" t="s">
        <v>13</v>
      </c>
      <c r="E34" s="18" t="s">
        <v>8</v>
      </c>
      <c r="F34" s="18" t="s">
        <v>8</v>
      </c>
      <c r="G34" s="18" t="s">
        <v>8</v>
      </c>
      <c r="H34" s="19" t="s">
        <v>8</v>
      </c>
      <c r="I34" s="20" t="s">
        <v>46</v>
      </c>
      <c r="J34" s="35">
        <f>J35+J36+J37+J38+J39</f>
        <v>0</v>
      </c>
      <c r="K34" s="35">
        <f>K35+K36+K37+K38+K39</f>
        <v>0</v>
      </c>
      <c r="L34" s="35">
        <f>L35+L36+L37+L38+L39</f>
        <v>0</v>
      </c>
      <c r="M34" s="16"/>
    </row>
    <row r="35" spans="1:13" ht="15.75" customHeight="1">
      <c r="A35" s="13" t="s">
        <v>47</v>
      </c>
      <c r="B35" s="21" t="s">
        <v>8</v>
      </c>
      <c r="C35" s="21" t="s">
        <v>41</v>
      </c>
      <c r="D35" s="21" t="s">
        <v>12</v>
      </c>
      <c r="E35" s="21" t="s">
        <v>8</v>
      </c>
      <c r="F35" s="21" t="s">
        <v>8</v>
      </c>
      <c r="G35" s="21" t="s">
        <v>8</v>
      </c>
      <c r="H35" s="22" t="s">
        <v>8</v>
      </c>
      <c r="I35" s="23" t="s">
        <v>47</v>
      </c>
      <c r="J35" s="36">
        <v>0</v>
      </c>
      <c r="K35" s="36">
        <f>J35-L35</f>
        <v>0</v>
      </c>
      <c r="L35" s="36">
        <v>0</v>
      </c>
      <c r="M35" s="14"/>
    </row>
    <row r="36" spans="1:13" ht="15.75" customHeight="1">
      <c r="A36" s="13" t="s">
        <v>48</v>
      </c>
      <c r="B36" s="21" t="s">
        <v>8</v>
      </c>
      <c r="C36" s="21" t="s">
        <v>41</v>
      </c>
      <c r="D36" s="21" t="s">
        <v>15</v>
      </c>
      <c r="E36" s="21" t="s">
        <v>8</v>
      </c>
      <c r="F36" s="21" t="s">
        <v>8</v>
      </c>
      <c r="G36" s="21" t="s">
        <v>8</v>
      </c>
      <c r="H36" s="22" t="s">
        <v>8</v>
      </c>
      <c r="I36" s="23" t="s">
        <v>48</v>
      </c>
      <c r="J36" s="36">
        <v>0</v>
      </c>
      <c r="K36" s="36">
        <f>J36-L36</f>
        <v>0</v>
      </c>
      <c r="L36" s="36">
        <v>0</v>
      </c>
      <c r="M36" s="14"/>
    </row>
    <row r="37" spans="1:13" ht="31.5" customHeight="1">
      <c r="A37" s="13" t="s">
        <v>49</v>
      </c>
      <c r="B37" s="21" t="s">
        <v>8</v>
      </c>
      <c r="C37" s="21" t="s">
        <v>41</v>
      </c>
      <c r="D37" s="21" t="s">
        <v>17</v>
      </c>
      <c r="E37" s="21" t="s">
        <v>8</v>
      </c>
      <c r="F37" s="21" t="s">
        <v>8</v>
      </c>
      <c r="G37" s="21" t="s">
        <v>8</v>
      </c>
      <c r="H37" s="22" t="s">
        <v>8</v>
      </c>
      <c r="I37" s="23" t="s">
        <v>49</v>
      </c>
      <c r="J37" s="36">
        <v>0</v>
      </c>
      <c r="K37" s="36">
        <f>J37-L37</f>
        <v>0</v>
      </c>
      <c r="L37" s="36">
        <v>0</v>
      </c>
      <c r="M37" s="14"/>
    </row>
    <row r="38" spans="1:13" ht="15.75" customHeight="1">
      <c r="A38" s="13" t="s">
        <v>50</v>
      </c>
      <c r="B38" s="21" t="s">
        <v>8</v>
      </c>
      <c r="C38" s="21" t="s">
        <v>41</v>
      </c>
      <c r="D38" s="21" t="s">
        <v>19</v>
      </c>
      <c r="E38" s="21" t="s">
        <v>8</v>
      </c>
      <c r="F38" s="21" t="s">
        <v>8</v>
      </c>
      <c r="G38" s="21" t="s">
        <v>8</v>
      </c>
      <c r="H38" s="22" t="s">
        <v>8</v>
      </c>
      <c r="I38" s="23" t="s">
        <v>50</v>
      </c>
      <c r="J38" s="36">
        <v>0</v>
      </c>
      <c r="K38" s="36">
        <f>J38-L38</f>
        <v>0</v>
      </c>
      <c r="L38" s="36">
        <v>0</v>
      </c>
      <c r="M38" s="14"/>
    </row>
    <row r="39" spans="1:13" ht="13.5" customHeight="1">
      <c r="A39" s="13" t="s">
        <v>51</v>
      </c>
      <c r="B39" s="21" t="s">
        <v>8</v>
      </c>
      <c r="C39" s="21" t="s">
        <v>41</v>
      </c>
      <c r="D39" s="21" t="s">
        <v>41</v>
      </c>
      <c r="E39" s="21" t="s">
        <v>8</v>
      </c>
      <c r="F39" s="21" t="s">
        <v>8</v>
      </c>
      <c r="G39" s="21" t="s">
        <v>8</v>
      </c>
      <c r="H39" s="22" t="s">
        <v>8</v>
      </c>
      <c r="I39" s="23" t="s">
        <v>51</v>
      </c>
      <c r="J39" s="36">
        <v>0</v>
      </c>
      <c r="K39" s="36">
        <f>J39-L39</f>
        <v>0</v>
      </c>
      <c r="L39" s="36"/>
      <c r="M39" s="14"/>
    </row>
    <row r="40" spans="1:13" ht="15.75" customHeight="1">
      <c r="A40" s="15" t="s">
        <v>52</v>
      </c>
      <c r="B40" s="18" t="s">
        <v>8</v>
      </c>
      <c r="C40" s="18" t="s">
        <v>53</v>
      </c>
      <c r="D40" s="18" t="s">
        <v>13</v>
      </c>
      <c r="E40" s="18" t="s">
        <v>8</v>
      </c>
      <c r="F40" s="18" t="s">
        <v>8</v>
      </c>
      <c r="G40" s="18" t="s">
        <v>8</v>
      </c>
      <c r="H40" s="19" t="s">
        <v>8</v>
      </c>
      <c r="I40" s="20" t="s">
        <v>52</v>
      </c>
      <c r="J40" s="35">
        <f>J41+J42+J43</f>
        <v>3977.6</v>
      </c>
      <c r="K40" s="35">
        <f>K41+K42+K43</f>
        <v>3977.6</v>
      </c>
      <c r="L40" s="35">
        <f>L41+L42+L43</f>
        <v>0</v>
      </c>
      <c r="M40" s="16"/>
    </row>
    <row r="41" spans="1:13" ht="15.75" customHeight="1">
      <c r="A41" s="13" t="s">
        <v>54</v>
      </c>
      <c r="B41" s="21" t="s">
        <v>8</v>
      </c>
      <c r="C41" s="39" t="s">
        <v>53</v>
      </c>
      <c r="D41" s="39" t="s">
        <v>12</v>
      </c>
      <c r="E41" s="39" t="s">
        <v>8</v>
      </c>
      <c r="F41" s="39" t="s">
        <v>8</v>
      </c>
      <c r="G41" s="39" t="s">
        <v>8</v>
      </c>
      <c r="H41" s="40" t="s">
        <v>8</v>
      </c>
      <c r="I41" s="41" t="s">
        <v>54</v>
      </c>
      <c r="J41" s="42">
        <v>3005.6</v>
      </c>
      <c r="K41" s="42">
        <f>J41-L41</f>
        <v>3005.6</v>
      </c>
      <c r="L41" s="42">
        <v>0</v>
      </c>
      <c r="M41" s="14" t="s">
        <v>79</v>
      </c>
    </row>
    <row r="42" spans="1:13" ht="15.75" customHeight="1">
      <c r="A42" s="13" t="s">
        <v>55</v>
      </c>
      <c r="B42" s="21" t="s">
        <v>8</v>
      </c>
      <c r="C42" s="39" t="s">
        <v>53</v>
      </c>
      <c r="D42" s="39" t="s">
        <v>17</v>
      </c>
      <c r="E42" s="39" t="s">
        <v>8</v>
      </c>
      <c r="F42" s="39" t="s">
        <v>8</v>
      </c>
      <c r="G42" s="39" t="s">
        <v>8</v>
      </c>
      <c r="H42" s="40" t="s">
        <v>8</v>
      </c>
      <c r="I42" s="41" t="s">
        <v>55</v>
      </c>
      <c r="J42" s="42">
        <v>972</v>
      </c>
      <c r="K42" s="42">
        <f>J42-L42</f>
        <v>972</v>
      </c>
      <c r="L42" s="42"/>
      <c r="M42" s="14" t="s">
        <v>79</v>
      </c>
    </row>
    <row r="43" spans="1:13" ht="15.75" customHeight="1">
      <c r="A43" s="13" t="s">
        <v>56</v>
      </c>
      <c r="B43" s="21" t="s">
        <v>8</v>
      </c>
      <c r="C43" s="21" t="s">
        <v>53</v>
      </c>
      <c r="D43" s="21" t="s">
        <v>19</v>
      </c>
      <c r="E43" s="21" t="s">
        <v>8</v>
      </c>
      <c r="F43" s="21" t="s">
        <v>8</v>
      </c>
      <c r="G43" s="21" t="s">
        <v>8</v>
      </c>
      <c r="H43" s="22" t="s">
        <v>8</v>
      </c>
      <c r="I43" s="23" t="s">
        <v>56</v>
      </c>
      <c r="J43" s="36">
        <v>0</v>
      </c>
      <c r="K43" s="36">
        <f>J43-L43</f>
        <v>0</v>
      </c>
      <c r="L43" s="36">
        <v>0</v>
      </c>
      <c r="M43" s="14"/>
    </row>
    <row r="44" spans="1:13" ht="15.75" customHeight="1">
      <c r="A44" s="15" t="s">
        <v>57</v>
      </c>
      <c r="B44" s="18" t="s">
        <v>8</v>
      </c>
      <c r="C44" s="18" t="s">
        <v>23</v>
      </c>
      <c r="D44" s="18" t="s">
        <v>13</v>
      </c>
      <c r="E44" s="18" t="s">
        <v>8</v>
      </c>
      <c r="F44" s="18" t="s">
        <v>8</v>
      </c>
      <c r="G44" s="18" t="s">
        <v>8</v>
      </c>
      <c r="H44" s="19" t="s">
        <v>8</v>
      </c>
      <c r="I44" s="20" t="s">
        <v>57</v>
      </c>
      <c r="J44" s="35">
        <f>J45</f>
        <v>7565.200000000001</v>
      </c>
      <c r="K44" s="36">
        <f>J44-L44</f>
        <v>7565.200000000001</v>
      </c>
      <c r="L44" s="35"/>
      <c r="M44" s="16"/>
    </row>
    <row r="45" spans="1:13" ht="16.5" customHeight="1">
      <c r="A45" s="13" t="s">
        <v>58</v>
      </c>
      <c r="B45" s="21" t="s">
        <v>8</v>
      </c>
      <c r="C45" s="39" t="s">
        <v>23</v>
      </c>
      <c r="D45" s="39" t="s">
        <v>12</v>
      </c>
      <c r="E45" s="39" t="s">
        <v>8</v>
      </c>
      <c r="F45" s="39" t="s">
        <v>8</v>
      </c>
      <c r="G45" s="39" t="s">
        <v>8</v>
      </c>
      <c r="H45" s="40" t="s">
        <v>8</v>
      </c>
      <c r="I45" s="41" t="s">
        <v>58</v>
      </c>
      <c r="J45" s="42">
        <f>3421.6+4143.6</f>
        <v>7565.200000000001</v>
      </c>
      <c r="K45" s="42">
        <f>J45-L45</f>
        <v>7565.200000000001</v>
      </c>
      <c r="L45" s="42"/>
      <c r="M45" s="14" t="s">
        <v>93</v>
      </c>
    </row>
    <row r="46" spans="1:13" ht="17.25" customHeight="1">
      <c r="A46" s="15" t="s">
        <v>59</v>
      </c>
      <c r="B46" s="18" t="s">
        <v>8</v>
      </c>
      <c r="C46" s="18" t="s">
        <v>28</v>
      </c>
      <c r="D46" s="18" t="s">
        <v>13</v>
      </c>
      <c r="E46" s="18" t="s">
        <v>8</v>
      </c>
      <c r="F46" s="18" t="s">
        <v>8</v>
      </c>
      <c r="G46" s="18" t="s">
        <v>8</v>
      </c>
      <c r="H46" s="19" t="s">
        <v>8</v>
      </c>
      <c r="I46" s="20" t="s">
        <v>59</v>
      </c>
      <c r="J46" s="35">
        <f>J47+J48</f>
        <v>1938.6</v>
      </c>
      <c r="K46" s="36">
        <f aca="true" t="shared" si="2" ref="K46:K52">J46-L46</f>
        <v>1938.6</v>
      </c>
      <c r="L46" s="35"/>
      <c r="M46" s="16"/>
    </row>
    <row r="47" spans="1:13" ht="15.75" customHeight="1">
      <c r="A47" s="13" t="s">
        <v>60</v>
      </c>
      <c r="B47" s="21" t="s">
        <v>8</v>
      </c>
      <c r="C47" s="39" t="s">
        <v>28</v>
      </c>
      <c r="D47" s="39" t="s">
        <v>15</v>
      </c>
      <c r="E47" s="39" t="s">
        <v>8</v>
      </c>
      <c r="F47" s="39" t="s">
        <v>8</v>
      </c>
      <c r="G47" s="39" t="s">
        <v>8</v>
      </c>
      <c r="H47" s="40" t="s">
        <v>8</v>
      </c>
      <c r="I47" s="41" t="s">
        <v>60</v>
      </c>
      <c r="J47" s="42">
        <v>1888.6</v>
      </c>
      <c r="K47" s="42">
        <f t="shared" si="2"/>
        <v>1888.6</v>
      </c>
      <c r="L47" s="42"/>
      <c r="M47" s="14" t="s">
        <v>79</v>
      </c>
    </row>
    <row r="48" spans="1:13" ht="15.75" customHeight="1">
      <c r="A48" s="13"/>
      <c r="B48" s="21"/>
      <c r="C48" s="39" t="s">
        <v>28</v>
      </c>
      <c r="D48" s="39" t="s">
        <v>19</v>
      </c>
      <c r="E48" s="39"/>
      <c r="F48" s="39"/>
      <c r="G48" s="39"/>
      <c r="H48" s="40"/>
      <c r="I48" s="41" t="s">
        <v>83</v>
      </c>
      <c r="J48" s="42">
        <v>50</v>
      </c>
      <c r="K48" s="42">
        <v>50</v>
      </c>
      <c r="L48" s="42"/>
      <c r="M48" s="14" t="s">
        <v>79</v>
      </c>
    </row>
    <row r="49" spans="1:13" ht="34.5" customHeight="1">
      <c r="A49" s="15" t="s">
        <v>61</v>
      </c>
      <c r="B49" s="18" t="s">
        <v>8</v>
      </c>
      <c r="C49" s="18" t="s">
        <v>25</v>
      </c>
      <c r="D49" s="18" t="s">
        <v>13</v>
      </c>
      <c r="E49" s="18" t="s">
        <v>8</v>
      </c>
      <c r="F49" s="18" t="s">
        <v>8</v>
      </c>
      <c r="G49" s="18" t="s">
        <v>8</v>
      </c>
      <c r="H49" s="19" t="s">
        <v>8</v>
      </c>
      <c r="I49" s="20" t="s">
        <v>61</v>
      </c>
      <c r="J49" s="35"/>
      <c r="K49" s="36">
        <f t="shared" si="2"/>
        <v>0</v>
      </c>
      <c r="L49" s="35"/>
      <c r="M49" s="16"/>
    </row>
    <row r="50" spans="1:13" ht="27" customHeight="1">
      <c r="A50" s="13" t="s">
        <v>62</v>
      </c>
      <c r="B50" s="21" t="s">
        <v>8</v>
      </c>
      <c r="C50" s="21" t="s">
        <v>25</v>
      </c>
      <c r="D50" s="21" t="s">
        <v>12</v>
      </c>
      <c r="E50" s="21" t="s">
        <v>8</v>
      </c>
      <c r="F50" s="21" t="s">
        <v>8</v>
      </c>
      <c r="G50" s="21" t="s">
        <v>8</v>
      </c>
      <c r="H50" s="22" t="s">
        <v>8</v>
      </c>
      <c r="I50" s="23" t="s">
        <v>62</v>
      </c>
      <c r="J50" s="36"/>
      <c r="K50" s="36">
        <f t="shared" si="2"/>
        <v>0</v>
      </c>
      <c r="L50" s="36"/>
      <c r="M50" s="14"/>
    </row>
    <row r="51" spans="1:13" ht="51.75" customHeight="1">
      <c r="A51" s="15" t="s">
        <v>63</v>
      </c>
      <c r="B51" s="18" t="s">
        <v>8</v>
      </c>
      <c r="C51" s="18" t="s">
        <v>64</v>
      </c>
      <c r="D51" s="18" t="s">
        <v>13</v>
      </c>
      <c r="E51" s="18" t="s">
        <v>8</v>
      </c>
      <c r="F51" s="18" t="s">
        <v>8</v>
      </c>
      <c r="G51" s="18" t="s">
        <v>8</v>
      </c>
      <c r="H51" s="19" t="s">
        <v>8</v>
      </c>
      <c r="I51" s="20" t="s">
        <v>63</v>
      </c>
      <c r="J51" s="35">
        <f>J52</f>
        <v>0</v>
      </c>
      <c r="K51" s="36">
        <f t="shared" si="2"/>
        <v>0</v>
      </c>
      <c r="L51" s="35"/>
      <c r="M51" s="16"/>
    </row>
    <row r="52" spans="1:13" ht="40.5" customHeight="1">
      <c r="A52" s="13" t="s">
        <v>65</v>
      </c>
      <c r="B52" s="21" t="s">
        <v>8</v>
      </c>
      <c r="C52" s="21" t="s">
        <v>64</v>
      </c>
      <c r="D52" s="21" t="s">
        <v>17</v>
      </c>
      <c r="E52" s="21" t="s">
        <v>8</v>
      </c>
      <c r="F52" s="21" t="s">
        <v>8</v>
      </c>
      <c r="G52" s="21" t="s">
        <v>8</v>
      </c>
      <c r="H52" s="22" t="s">
        <v>8</v>
      </c>
      <c r="I52" s="23" t="s">
        <v>65</v>
      </c>
      <c r="J52" s="36">
        <v>0</v>
      </c>
      <c r="K52" s="36">
        <f t="shared" si="2"/>
        <v>0</v>
      </c>
      <c r="L52" s="36"/>
      <c r="M52" s="14"/>
    </row>
    <row r="53" spans="1:13" ht="15.75">
      <c r="A53" s="3" t="s">
        <v>66</v>
      </c>
      <c r="B53" s="24" t="s">
        <v>8</v>
      </c>
      <c r="C53" s="24" t="s">
        <v>8</v>
      </c>
      <c r="D53" s="24" t="s">
        <v>8</v>
      </c>
      <c r="E53" s="24" t="s">
        <v>8</v>
      </c>
      <c r="F53" s="24" t="s">
        <v>8</v>
      </c>
      <c r="G53" s="24" t="s">
        <v>8</v>
      </c>
      <c r="H53" s="25" t="s">
        <v>8</v>
      </c>
      <c r="I53" s="26" t="s">
        <v>66</v>
      </c>
      <c r="J53" s="37">
        <f>J11+J18+J20+J23+J25+J31+J34+J40+J44+J46+J49+J51</f>
        <v>296421.2</v>
      </c>
      <c r="K53" s="37">
        <f>K11+K18+K20+K23+K25+K31+K34+K40+K44+K46+K49+K51</f>
        <v>296421.2</v>
      </c>
      <c r="L53" s="37">
        <f>L11+L18+L20+L23+L25+L31+L34+L40+L44+L46+L49+L51</f>
        <v>0</v>
      </c>
      <c r="M53" s="2"/>
    </row>
    <row r="55" ht="12.75">
      <c r="J55" s="34"/>
    </row>
  </sheetData>
  <sheetProtection/>
  <mergeCells count="8">
    <mergeCell ref="K3:L3"/>
    <mergeCell ref="L8:L9"/>
    <mergeCell ref="A5:K5"/>
    <mergeCell ref="A8:A9"/>
    <mergeCell ref="B8:H8"/>
    <mergeCell ref="I8:I9"/>
    <mergeCell ref="J8:J9"/>
    <mergeCell ref="K8:K9"/>
  </mergeCells>
  <printOptions/>
  <pageMargins left="0.7874015748031497" right="0.3937007874015748" top="0.39" bottom="0.47" header="0.22" footer="0.24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8"/>
  <sheetViews>
    <sheetView showGridLines="0" zoomScalePageLayoutView="0" workbookViewId="0" topLeftCell="A1">
      <selection activeCell="J3" sqref="J3:K3"/>
    </sheetView>
  </sheetViews>
  <sheetFormatPr defaultColWidth="9.00390625" defaultRowHeight="12.75"/>
  <cols>
    <col min="1" max="1" width="7.375" style="0" customWidth="1"/>
    <col min="2" max="2" width="8.25390625" style="0" customWidth="1"/>
    <col min="3" max="3" width="9.125" style="0" customWidth="1"/>
    <col min="4" max="4" width="16.25390625" style="0" hidden="1" customWidth="1"/>
    <col min="5" max="5" width="10.00390625" style="0" hidden="1" customWidth="1"/>
    <col min="6" max="7" width="10.75390625" style="0" hidden="1" customWidth="1"/>
    <col min="8" max="8" width="43.125" style="0" customWidth="1"/>
    <col min="9" max="9" width="15.25390625" style="0" customWidth="1"/>
    <col min="10" max="10" width="15.375" style="0" customWidth="1"/>
    <col min="11" max="11" width="14.625" style="0" customWidth="1"/>
    <col min="12" max="12" width="43.125" style="0" hidden="1" customWidth="1"/>
  </cols>
  <sheetData>
    <row r="1" spans="1:12" ht="18.75">
      <c r="A1" s="10"/>
      <c r="B1" s="10"/>
      <c r="C1" s="10"/>
      <c r="D1" s="10"/>
      <c r="E1" s="10"/>
      <c r="F1" s="10"/>
      <c r="G1" s="11"/>
      <c r="H1" s="12"/>
      <c r="I1" s="27"/>
      <c r="J1" s="32"/>
      <c r="K1" s="32" t="s">
        <v>71</v>
      </c>
      <c r="L1" s="12"/>
    </row>
    <row r="2" spans="1:12" ht="18.75">
      <c r="A2" s="7"/>
      <c r="B2" s="7"/>
      <c r="C2" s="7"/>
      <c r="D2" s="7"/>
      <c r="E2" s="7"/>
      <c r="F2" s="7"/>
      <c r="G2" s="8"/>
      <c r="H2" s="9"/>
      <c r="I2" s="28"/>
      <c r="J2" s="33"/>
      <c r="K2" s="33" t="s">
        <v>7</v>
      </c>
      <c r="L2" s="9"/>
    </row>
    <row r="3" spans="1:12" ht="18.75">
      <c r="A3" s="7"/>
      <c r="B3" s="7"/>
      <c r="C3" s="7"/>
      <c r="D3" s="7"/>
      <c r="E3" s="7"/>
      <c r="F3" s="7"/>
      <c r="G3" s="8"/>
      <c r="H3" s="9"/>
      <c r="I3" s="28"/>
      <c r="J3" s="123" t="s">
        <v>102</v>
      </c>
      <c r="K3" s="123"/>
      <c r="L3" s="9"/>
    </row>
    <row r="4" spans="1:12" ht="18.75">
      <c r="A4" s="7"/>
      <c r="B4" s="7"/>
      <c r="C4" s="7"/>
      <c r="D4" s="7"/>
      <c r="E4" s="7"/>
      <c r="F4" s="7"/>
      <c r="G4" s="8"/>
      <c r="H4" s="9"/>
      <c r="I4" s="28"/>
      <c r="J4" s="33"/>
      <c r="K4" s="33"/>
      <c r="L4" s="9"/>
    </row>
    <row r="5" spans="1:13" ht="37.5" customHeight="1">
      <c r="A5" s="109" t="s">
        <v>75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12" ht="18.75" hidden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8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2.75">
      <c r="A8" s="1"/>
      <c r="B8" s="1"/>
      <c r="C8" s="1"/>
      <c r="D8" s="1"/>
      <c r="E8" s="1"/>
      <c r="F8" s="1"/>
      <c r="G8" s="4" t="s">
        <v>8</v>
      </c>
      <c r="H8" s="6"/>
      <c r="I8" s="6"/>
      <c r="J8" s="6"/>
      <c r="K8" s="6" t="s">
        <v>9</v>
      </c>
      <c r="L8" s="6"/>
    </row>
    <row r="9" spans="1:12" ht="12.75" customHeight="1">
      <c r="A9" s="58"/>
      <c r="B9" s="54"/>
      <c r="C9" s="55"/>
      <c r="D9" s="58"/>
      <c r="E9" s="58"/>
      <c r="F9" s="58"/>
      <c r="G9" s="58"/>
      <c r="H9" s="117" t="s">
        <v>10</v>
      </c>
      <c r="I9" s="111" t="s">
        <v>67</v>
      </c>
      <c r="J9" s="115" t="s">
        <v>68</v>
      </c>
      <c r="K9" s="115" t="s">
        <v>69</v>
      </c>
      <c r="L9" s="110" t="s">
        <v>10</v>
      </c>
    </row>
    <row r="10" spans="1:12" ht="12.75" customHeight="1">
      <c r="A10" s="58"/>
      <c r="B10" s="24" t="s">
        <v>1</v>
      </c>
      <c r="C10" s="24" t="s">
        <v>2</v>
      </c>
      <c r="D10" s="17" t="s">
        <v>3</v>
      </c>
      <c r="E10" s="17" t="s">
        <v>4</v>
      </c>
      <c r="F10" s="17" t="s">
        <v>5</v>
      </c>
      <c r="G10" s="17" t="s">
        <v>6</v>
      </c>
      <c r="H10" s="111"/>
      <c r="I10" s="111"/>
      <c r="J10" s="116"/>
      <c r="K10" s="116"/>
      <c r="L10" s="110"/>
    </row>
    <row r="11" spans="1:12" s="31" customFormat="1" ht="12.75" customHeight="1">
      <c r="A11" s="59"/>
      <c r="B11" s="29">
        <v>1</v>
      </c>
      <c r="C11" s="29">
        <v>2</v>
      </c>
      <c r="D11" s="29"/>
      <c r="E11" s="29"/>
      <c r="F11" s="29"/>
      <c r="G11" s="30"/>
      <c r="H11" s="29">
        <v>3</v>
      </c>
      <c r="I11" s="29">
        <v>4</v>
      </c>
      <c r="J11" s="29">
        <v>5</v>
      </c>
      <c r="K11" s="29">
        <v>6</v>
      </c>
      <c r="L11" s="29"/>
    </row>
    <row r="12" spans="1:14" ht="24" customHeight="1">
      <c r="A12" s="56"/>
      <c r="B12" s="60" t="s">
        <v>12</v>
      </c>
      <c r="C12" s="60" t="s">
        <v>13</v>
      </c>
      <c r="D12" s="60" t="s">
        <v>8</v>
      </c>
      <c r="E12" s="60" t="s">
        <v>8</v>
      </c>
      <c r="F12" s="60" t="s">
        <v>8</v>
      </c>
      <c r="G12" s="61" t="s">
        <v>8</v>
      </c>
      <c r="H12" s="62" t="s">
        <v>11</v>
      </c>
      <c r="I12" s="63">
        <f>J12+K12</f>
        <v>69922.40000000001</v>
      </c>
      <c r="J12" s="63">
        <f>J13+J14+J15+J16+J17+J18+J19</f>
        <v>59179.600000000006</v>
      </c>
      <c r="K12" s="63">
        <f>K13+K14+K15+K16+K18+K19</f>
        <v>10742.8</v>
      </c>
      <c r="L12" s="15" t="s">
        <v>11</v>
      </c>
      <c r="M12" s="16"/>
      <c r="N12" s="16"/>
    </row>
    <row r="13" spans="1:14" ht="42" customHeight="1">
      <c r="A13" s="57"/>
      <c r="B13" s="64" t="s">
        <v>12</v>
      </c>
      <c r="C13" s="64" t="s">
        <v>15</v>
      </c>
      <c r="D13" s="64" t="s">
        <v>8</v>
      </c>
      <c r="E13" s="64" t="s">
        <v>8</v>
      </c>
      <c r="F13" s="64" t="s">
        <v>8</v>
      </c>
      <c r="G13" s="65" t="s">
        <v>8</v>
      </c>
      <c r="H13" s="66" t="s">
        <v>14</v>
      </c>
      <c r="I13" s="67">
        <f aca="true" t="shared" si="0" ref="I13:I54">J13+K13</f>
        <v>1045</v>
      </c>
      <c r="J13" s="67">
        <v>1045</v>
      </c>
      <c r="K13" s="67">
        <v>0</v>
      </c>
      <c r="L13" s="13" t="s">
        <v>14</v>
      </c>
      <c r="M13" s="14"/>
      <c r="N13" s="14"/>
    </row>
    <row r="14" spans="1:14" ht="55.5" customHeight="1">
      <c r="A14" s="57"/>
      <c r="B14" s="64" t="s">
        <v>12</v>
      </c>
      <c r="C14" s="64" t="s">
        <v>17</v>
      </c>
      <c r="D14" s="64" t="s">
        <v>8</v>
      </c>
      <c r="E14" s="64" t="s">
        <v>8</v>
      </c>
      <c r="F14" s="64" t="s">
        <v>8</v>
      </c>
      <c r="G14" s="65" t="s">
        <v>8</v>
      </c>
      <c r="H14" s="66" t="s">
        <v>16</v>
      </c>
      <c r="I14" s="67">
        <f t="shared" si="0"/>
        <v>3786.5</v>
      </c>
      <c r="J14" s="67">
        <v>3786.5</v>
      </c>
      <c r="K14" s="67">
        <v>0</v>
      </c>
      <c r="L14" s="13" t="s">
        <v>16</v>
      </c>
      <c r="M14" s="14"/>
      <c r="N14" s="14"/>
    </row>
    <row r="15" spans="1:14" ht="53.25" customHeight="1">
      <c r="A15" s="57"/>
      <c r="B15" s="64" t="s">
        <v>12</v>
      </c>
      <c r="C15" s="64" t="s">
        <v>19</v>
      </c>
      <c r="D15" s="64" t="s">
        <v>8</v>
      </c>
      <c r="E15" s="64" t="s">
        <v>8</v>
      </c>
      <c r="F15" s="64" t="s">
        <v>8</v>
      </c>
      <c r="G15" s="65" t="s">
        <v>8</v>
      </c>
      <c r="H15" s="66" t="s">
        <v>18</v>
      </c>
      <c r="I15" s="67">
        <f t="shared" si="0"/>
        <v>25636.9</v>
      </c>
      <c r="J15" s="67">
        <v>24323.4</v>
      </c>
      <c r="K15" s="67">
        <f>577.9+335.3+400.3</f>
        <v>1313.5</v>
      </c>
      <c r="L15" s="13" t="s">
        <v>18</v>
      </c>
      <c r="M15" s="14"/>
      <c r="N15" s="14"/>
    </row>
    <row r="16" spans="1:14" ht="42" customHeight="1">
      <c r="A16" s="57"/>
      <c r="B16" s="64" t="s">
        <v>12</v>
      </c>
      <c r="C16" s="64" t="s">
        <v>21</v>
      </c>
      <c r="D16" s="64" t="s">
        <v>8</v>
      </c>
      <c r="E16" s="64" t="s">
        <v>8</v>
      </c>
      <c r="F16" s="64" t="s">
        <v>8</v>
      </c>
      <c r="G16" s="65" t="s">
        <v>8</v>
      </c>
      <c r="H16" s="66" t="s">
        <v>20</v>
      </c>
      <c r="I16" s="67">
        <f t="shared" si="0"/>
        <v>10012.3</v>
      </c>
      <c r="J16" s="67">
        <v>2509.3</v>
      </c>
      <c r="K16" s="67">
        <f>7503</f>
        <v>7503</v>
      </c>
      <c r="L16" s="43" t="s">
        <v>20</v>
      </c>
      <c r="M16" s="53"/>
      <c r="N16" s="14"/>
    </row>
    <row r="17" spans="1:14" ht="42" customHeight="1">
      <c r="A17" s="57"/>
      <c r="B17" s="64" t="s">
        <v>12</v>
      </c>
      <c r="C17" s="64" t="s">
        <v>36</v>
      </c>
      <c r="D17" s="64"/>
      <c r="E17" s="64"/>
      <c r="F17" s="64"/>
      <c r="G17" s="65"/>
      <c r="H17" s="66" t="s">
        <v>80</v>
      </c>
      <c r="I17" s="67">
        <f t="shared" si="0"/>
        <v>175</v>
      </c>
      <c r="J17" s="67">
        <v>175</v>
      </c>
      <c r="K17" s="67">
        <v>0</v>
      </c>
      <c r="L17" s="43"/>
      <c r="M17" s="53"/>
      <c r="N17" s="14"/>
    </row>
    <row r="18" spans="1:14" ht="15.75">
      <c r="A18" s="57"/>
      <c r="B18" s="64" t="s">
        <v>12</v>
      </c>
      <c r="C18" s="64" t="s">
        <v>23</v>
      </c>
      <c r="D18" s="64" t="s">
        <v>8</v>
      </c>
      <c r="E18" s="64" t="s">
        <v>8</v>
      </c>
      <c r="F18" s="64" t="s">
        <v>8</v>
      </c>
      <c r="G18" s="65" t="s">
        <v>8</v>
      </c>
      <c r="H18" s="66" t="s">
        <v>22</v>
      </c>
      <c r="I18" s="67">
        <f t="shared" si="0"/>
        <v>500</v>
      </c>
      <c r="J18" s="67">
        <v>500</v>
      </c>
      <c r="K18" s="67">
        <v>0</v>
      </c>
      <c r="L18" s="13" t="s">
        <v>22</v>
      </c>
      <c r="M18" s="14"/>
      <c r="N18" s="14"/>
    </row>
    <row r="19" spans="1:14" ht="15.75">
      <c r="A19" s="57"/>
      <c r="B19" s="64" t="s">
        <v>12</v>
      </c>
      <c r="C19" s="64" t="s">
        <v>25</v>
      </c>
      <c r="D19" s="64" t="s">
        <v>8</v>
      </c>
      <c r="E19" s="64" t="s">
        <v>8</v>
      </c>
      <c r="F19" s="64" t="s">
        <v>8</v>
      </c>
      <c r="G19" s="65" t="s">
        <v>8</v>
      </c>
      <c r="H19" s="66" t="s">
        <v>24</v>
      </c>
      <c r="I19" s="67">
        <f t="shared" si="0"/>
        <v>28766.7</v>
      </c>
      <c r="J19" s="67">
        <f>5253.5+5000+17127.9-541</f>
        <v>26840.4</v>
      </c>
      <c r="K19" s="67">
        <v>1926.3</v>
      </c>
      <c r="L19" s="13" t="s">
        <v>24</v>
      </c>
      <c r="M19" s="14"/>
      <c r="N19" s="14"/>
    </row>
    <row r="20" spans="1:14" s="38" customFormat="1" ht="15.75" hidden="1">
      <c r="A20" s="56"/>
      <c r="B20" s="60" t="s">
        <v>19</v>
      </c>
      <c r="C20" s="60" t="s">
        <v>13</v>
      </c>
      <c r="D20" s="60" t="s">
        <v>8</v>
      </c>
      <c r="E20" s="60" t="s">
        <v>8</v>
      </c>
      <c r="F20" s="60" t="s">
        <v>8</v>
      </c>
      <c r="G20" s="61" t="s">
        <v>8</v>
      </c>
      <c r="H20" s="62" t="s">
        <v>26</v>
      </c>
      <c r="I20" s="63">
        <f t="shared" si="0"/>
        <v>0</v>
      </c>
      <c r="J20" s="63">
        <f>J21</f>
        <v>0</v>
      </c>
      <c r="K20" s="63"/>
      <c r="L20" s="15" t="s">
        <v>26</v>
      </c>
      <c r="M20" s="16"/>
      <c r="N20" s="16"/>
    </row>
    <row r="21" spans="1:14" ht="15.75" customHeight="1" hidden="1">
      <c r="A21" s="57"/>
      <c r="B21" s="64" t="s">
        <v>19</v>
      </c>
      <c r="C21" s="64" t="s">
        <v>28</v>
      </c>
      <c r="D21" s="64" t="s">
        <v>8</v>
      </c>
      <c r="E21" s="64" t="s">
        <v>8</v>
      </c>
      <c r="F21" s="64" t="s">
        <v>8</v>
      </c>
      <c r="G21" s="65" t="s">
        <v>8</v>
      </c>
      <c r="H21" s="66" t="s">
        <v>27</v>
      </c>
      <c r="I21" s="67">
        <f t="shared" si="0"/>
        <v>0</v>
      </c>
      <c r="J21" s="67">
        <v>0</v>
      </c>
      <c r="K21" s="67"/>
      <c r="L21" s="13" t="s">
        <v>27</v>
      </c>
      <c r="M21" s="14"/>
      <c r="N21" s="14"/>
    </row>
    <row r="22" spans="1:14" s="38" customFormat="1" ht="16.5" customHeight="1">
      <c r="A22" s="56"/>
      <c r="B22" s="60" t="s">
        <v>30</v>
      </c>
      <c r="C22" s="60" t="s">
        <v>13</v>
      </c>
      <c r="D22" s="60" t="s">
        <v>8</v>
      </c>
      <c r="E22" s="60" t="s">
        <v>8</v>
      </c>
      <c r="F22" s="60" t="s">
        <v>8</v>
      </c>
      <c r="G22" s="61" t="s">
        <v>8</v>
      </c>
      <c r="H22" s="62" t="s">
        <v>29</v>
      </c>
      <c r="I22" s="63">
        <f t="shared" si="0"/>
        <v>5035.2</v>
      </c>
      <c r="J22" s="63">
        <f>J23+J24</f>
        <v>5035.2</v>
      </c>
      <c r="K22" s="63">
        <f>K23+K24</f>
        <v>0</v>
      </c>
      <c r="L22" s="15" t="s">
        <v>29</v>
      </c>
      <c r="M22" s="16"/>
      <c r="N22" s="16"/>
    </row>
    <row r="23" spans="1:14" ht="15.75" hidden="1">
      <c r="A23" s="57"/>
      <c r="B23" s="64" t="s">
        <v>30</v>
      </c>
      <c r="C23" s="64" t="s">
        <v>15</v>
      </c>
      <c r="D23" s="64" t="s">
        <v>8</v>
      </c>
      <c r="E23" s="64" t="s">
        <v>8</v>
      </c>
      <c r="F23" s="64" t="s">
        <v>8</v>
      </c>
      <c r="G23" s="65" t="s">
        <v>8</v>
      </c>
      <c r="H23" s="66" t="s">
        <v>31</v>
      </c>
      <c r="I23" s="67">
        <f t="shared" si="0"/>
        <v>0</v>
      </c>
      <c r="J23" s="67">
        <v>0</v>
      </c>
      <c r="K23" s="67">
        <v>0</v>
      </c>
      <c r="L23" s="13" t="s">
        <v>31</v>
      </c>
      <c r="M23" s="14"/>
      <c r="N23" s="14"/>
    </row>
    <row r="24" spans="1:14" ht="31.5">
      <c r="A24" s="57"/>
      <c r="B24" s="64" t="s">
        <v>30</v>
      </c>
      <c r="C24" s="64" t="s">
        <v>30</v>
      </c>
      <c r="D24" s="64" t="s">
        <v>8</v>
      </c>
      <c r="E24" s="64" t="s">
        <v>8</v>
      </c>
      <c r="F24" s="64" t="s">
        <v>8</v>
      </c>
      <c r="G24" s="65" t="s">
        <v>8</v>
      </c>
      <c r="H24" s="66" t="s">
        <v>32</v>
      </c>
      <c r="I24" s="67">
        <f t="shared" si="0"/>
        <v>5035.2</v>
      </c>
      <c r="J24" s="67">
        <v>5035.2</v>
      </c>
      <c r="K24" s="67">
        <v>0</v>
      </c>
      <c r="L24" s="13" t="s">
        <v>32</v>
      </c>
      <c r="M24" s="14"/>
      <c r="N24" s="14"/>
    </row>
    <row r="25" spans="1:14" s="38" customFormat="1" ht="15.75">
      <c r="A25" s="56"/>
      <c r="B25" s="60" t="s">
        <v>21</v>
      </c>
      <c r="C25" s="60" t="s">
        <v>13</v>
      </c>
      <c r="D25" s="60" t="s">
        <v>8</v>
      </c>
      <c r="E25" s="60" t="s">
        <v>8</v>
      </c>
      <c r="F25" s="60" t="s">
        <v>8</v>
      </c>
      <c r="G25" s="61" t="s">
        <v>8</v>
      </c>
      <c r="H25" s="62" t="s">
        <v>33</v>
      </c>
      <c r="I25" s="63">
        <f t="shared" si="0"/>
        <v>3254.8</v>
      </c>
      <c r="J25" s="63">
        <f>J26</f>
        <v>3254.8</v>
      </c>
      <c r="K25" s="63">
        <v>0</v>
      </c>
      <c r="L25" s="15" t="s">
        <v>33</v>
      </c>
      <c r="M25" s="14"/>
      <c r="N25" s="16"/>
    </row>
    <row r="26" spans="1:14" ht="31.5">
      <c r="A26" s="57"/>
      <c r="B26" s="64" t="s">
        <v>21</v>
      </c>
      <c r="C26" s="64" t="s">
        <v>17</v>
      </c>
      <c r="D26" s="64" t="s">
        <v>8</v>
      </c>
      <c r="E26" s="64" t="s">
        <v>8</v>
      </c>
      <c r="F26" s="64" t="s">
        <v>8</v>
      </c>
      <c r="G26" s="65" t="s">
        <v>8</v>
      </c>
      <c r="H26" s="66" t="s">
        <v>34</v>
      </c>
      <c r="I26" s="67">
        <f t="shared" si="0"/>
        <v>3254.8</v>
      </c>
      <c r="J26" s="67">
        <v>3254.8</v>
      </c>
      <c r="K26" s="67">
        <v>0</v>
      </c>
      <c r="L26" s="13" t="s">
        <v>34</v>
      </c>
      <c r="M26" s="14"/>
      <c r="N26" s="14"/>
    </row>
    <row r="27" spans="1:14" s="38" customFormat="1" ht="15.75">
      <c r="A27" s="56"/>
      <c r="B27" s="60" t="s">
        <v>36</v>
      </c>
      <c r="C27" s="60" t="s">
        <v>13</v>
      </c>
      <c r="D27" s="60" t="s">
        <v>8</v>
      </c>
      <c r="E27" s="60" t="s">
        <v>8</v>
      </c>
      <c r="F27" s="60" t="s">
        <v>8</v>
      </c>
      <c r="G27" s="61" t="s">
        <v>8</v>
      </c>
      <c r="H27" s="62" t="s">
        <v>35</v>
      </c>
      <c r="I27" s="63">
        <f t="shared" si="0"/>
        <v>402781.45</v>
      </c>
      <c r="J27" s="63">
        <f>J28+J29+J30+J31+J32</f>
        <v>200591.25000000003</v>
      </c>
      <c r="K27" s="63">
        <f>K28+K29+K31+K32</f>
        <v>202190.19999999998</v>
      </c>
      <c r="L27" s="15" t="s">
        <v>35</v>
      </c>
      <c r="M27" s="16"/>
      <c r="N27" s="16"/>
    </row>
    <row r="28" spans="1:14" ht="15.75">
      <c r="A28" s="57"/>
      <c r="B28" s="64" t="s">
        <v>36</v>
      </c>
      <c r="C28" s="64" t="s">
        <v>12</v>
      </c>
      <c r="D28" s="64" t="s">
        <v>8</v>
      </c>
      <c r="E28" s="64" t="s">
        <v>8</v>
      </c>
      <c r="F28" s="64" t="s">
        <v>8</v>
      </c>
      <c r="G28" s="65" t="s">
        <v>8</v>
      </c>
      <c r="H28" s="66" t="s">
        <v>37</v>
      </c>
      <c r="I28" s="67">
        <f t="shared" si="0"/>
        <v>93861.5</v>
      </c>
      <c r="J28" s="67">
        <f>7050+86768</f>
        <v>93818</v>
      </c>
      <c r="K28" s="67">
        <f>43.5</f>
        <v>43.5</v>
      </c>
      <c r="L28" s="13" t="s">
        <v>37</v>
      </c>
      <c r="M28" s="14"/>
      <c r="N28" s="14"/>
    </row>
    <row r="29" spans="1:14" ht="15.75">
      <c r="A29" s="57"/>
      <c r="B29" s="64" t="s">
        <v>36</v>
      </c>
      <c r="C29" s="64" t="s">
        <v>15</v>
      </c>
      <c r="D29" s="64" t="s">
        <v>8</v>
      </c>
      <c r="E29" s="64" t="s">
        <v>8</v>
      </c>
      <c r="F29" s="64" t="s">
        <v>8</v>
      </c>
      <c r="G29" s="65" t="s">
        <v>8</v>
      </c>
      <c r="H29" s="66" t="s">
        <v>38</v>
      </c>
      <c r="I29" s="67">
        <f t="shared" si="0"/>
        <v>283709.55</v>
      </c>
      <c r="J29" s="67">
        <f>1300+19162.3+62719.55+342.8</f>
        <v>83524.65000000001</v>
      </c>
      <c r="K29" s="67">
        <f>198655.5+1529.4</f>
        <v>200184.9</v>
      </c>
      <c r="L29" s="13" t="s">
        <v>38</v>
      </c>
      <c r="M29" s="14"/>
      <c r="N29" s="14"/>
    </row>
    <row r="30" spans="1:14" ht="25.5">
      <c r="A30" s="57"/>
      <c r="B30" s="64" t="s">
        <v>36</v>
      </c>
      <c r="C30" s="64" t="s">
        <v>30</v>
      </c>
      <c r="D30" s="64"/>
      <c r="E30" s="64"/>
      <c r="F30" s="64"/>
      <c r="G30" s="65"/>
      <c r="H30" s="66" t="s">
        <v>82</v>
      </c>
      <c r="I30" s="67">
        <f t="shared" si="0"/>
        <v>100</v>
      </c>
      <c r="J30" s="67">
        <v>100</v>
      </c>
      <c r="K30" s="67">
        <v>0</v>
      </c>
      <c r="L30" s="13"/>
      <c r="M30" s="14"/>
      <c r="N30" s="14"/>
    </row>
    <row r="31" spans="1:14" ht="15" customHeight="1">
      <c r="A31" s="57"/>
      <c r="B31" s="64" t="s">
        <v>36</v>
      </c>
      <c r="C31" s="64" t="s">
        <v>36</v>
      </c>
      <c r="D31" s="64" t="s">
        <v>8</v>
      </c>
      <c r="E31" s="64" t="s">
        <v>8</v>
      </c>
      <c r="F31" s="64" t="s">
        <v>8</v>
      </c>
      <c r="G31" s="65" t="s">
        <v>8</v>
      </c>
      <c r="H31" s="66" t="s">
        <v>39</v>
      </c>
      <c r="I31" s="67">
        <f t="shared" si="0"/>
        <v>9218.9</v>
      </c>
      <c r="J31" s="67">
        <v>9218.9</v>
      </c>
      <c r="K31" s="67">
        <v>0</v>
      </c>
      <c r="L31" s="13" t="s">
        <v>39</v>
      </c>
      <c r="M31" s="14"/>
      <c r="N31" s="14"/>
    </row>
    <row r="32" spans="1:14" ht="15.75">
      <c r="A32" s="57"/>
      <c r="B32" s="64" t="s">
        <v>36</v>
      </c>
      <c r="C32" s="64" t="s">
        <v>41</v>
      </c>
      <c r="D32" s="64" t="s">
        <v>8</v>
      </c>
      <c r="E32" s="64" t="s">
        <v>8</v>
      </c>
      <c r="F32" s="64" t="s">
        <v>8</v>
      </c>
      <c r="G32" s="65" t="s">
        <v>8</v>
      </c>
      <c r="H32" s="66" t="s">
        <v>40</v>
      </c>
      <c r="I32" s="67">
        <f t="shared" si="0"/>
        <v>15891.5</v>
      </c>
      <c r="J32" s="67">
        <f>123+13806.7</f>
        <v>13929.7</v>
      </c>
      <c r="K32" s="67">
        <f>24.1+1937.7</f>
        <v>1961.8</v>
      </c>
      <c r="L32" s="13" t="s">
        <v>40</v>
      </c>
      <c r="M32" s="14"/>
      <c r="N32" s="14"/>
    </row>
    <row r="33" spans="1:14" ht="15.75">
      <c r="A33" s="56"/>
      <c r="B33" s="60" t="s">
        <v>43</v>
      </c>
      <c r="C33" s="60" t="s">
        <v>13</v>
      </c>
      <c r="D33" s="60" t="s">
        <v>8</v>
      </c>
      <c r="E33" s="60" t="s">
        <v>8</v>
      </c>
      <c r="F33" s="60" t="s">
        <v>8</v>
      </c>
      <c r="G33" s="61" t="s">
        <v>8</v>
      </c>
      <c r="H33" s="62" t="s">
        <v>42</v>
      </c>
      <c r="I33" s="63">
        <f t="shared" si="0"/>
        <v>20051.9</v>
      </c>
      <c r="J33" s="63">
        <f>J34+J35</f>
        <v>19904.2</v>
      </c>
      <c r="K33" s="63">
        <f>K34+K35</f>
        <v>147.7</v>
      </c>
      <c r="L33" s="15" t="s">
        <v>42</v>
      </c>
      <c r="M33" s="16"/>
      <c r="N33" s="16"/>
    </row>
    <row r="34" spans="1:14" ht="15.75">
      <c r="A34" s="57"/>
      <c r="B34" s="64" t="s">
        <v>43</v>
      </c>
      <c r="C34" s="64" t="s">
        <v>12</v>
      </c>
      <c r="D34" s="64" t="s">
        <v>8</v>
      </c>
      <c r="E34" s="64" t="s">
        <v>8</v>
      </c>
      <c r="F34" s="64" t="s">
        <v>8</v>
      </c>
      <c r="G34" s="65" t="s">
        <v>8</v>
      </c>
      <c r="H34" s="66" t="s">
        <v>44</v>
      </c>
      <c r="I34" s="67">
        <f t="shared" si="0"/>
        <v>18200.9</v>
      </c>
      <c r="J34" s="67">
        <f>1307.9+16745.3</f>
        <v>18053.2</v>
      </c>
      <c r="K34" s="67">
        <f>147.7</f>
        <v>147.7</v>
      </c>
      <c r="L34" s="13" t="s">
        <v>44</v>
      </c>
      <c r="M34" s="14"/>
      <c r="N34" s="14"/>
    </row>
    <row r="35" spans="1:14" ht="27" customHeight="1">
      <c r="A35" s="57"/>
      <c r="B35" s="64" t="s">
        <v>43</v>
      </c>
      <c r="C35" s="64" t="s">
        <v>19</v>
      </c>
      <c r="D35" s="64" t="s">
        <v>8</v>
      </c>
      <c r="E35" s="64" t="s">
        <v>8</v>
      </c>
      <c r="F35" s="64" t="s">
        <v>8</v>
      </c>
      <c r="G35" s="65" t="s">
        <v>8</v>
      </c>
      <c r="H35" s="66" t="s">
        <v>45</v>
      </c>
      <c r="I35" s="67">
        <f t="shared" si="0"/>
        <v>1851</v>
      </c>
      <c r="J35" s="67">
        <v>1851</v>
      </c>
      <c r="K35" s="67">
        <v>0</v>
      </c>
      <c r="L35" s="13" t="s">
        <v>45</v>
      </c>
      <c r="M35" s="14"/>
      <c r="N35" s="14"/>
    </row>
    <row r="36" spans="1:14" ht="15.75">
      <c r="A36" s="56"/>
      <c r="B36" s="60" t="s">
        <v>41</v>
      </c>
      <c r="C36" s="60" t="s">
        <v>13</v>
      </c>
      <c r="D36" s="60" t="s">
        <v>8</v>
      </c>
      <c r="E36" s="60" t="s">
        <v>8</v>
      </c>
      <c r="F36" s="60" t="s">
        <v>8</v>
      </c>
      <c r="G36" s="61" t="s">
        <v>8</v>
      </c>
      <c r="H36" s="62" t="s">
        <v>46</v>
      </c>
      <c r="I36" s="63">
        <f t="shared" si="0"/>
        <v>93538.4</v>
      </c>
      <c r="J36" s="63">
        <f>SUM(J38:J41)</f>
        <v>0</v>
      </c>
      <c r="K36" s="63">
        <f>SUM(K37:K41)</f>
        <v>93538.4</v>
      </c>
      <c r="L36" s="15" t="s">
        <v>46</v>
      </c>
      <c r="M36" s="16"/>
      <c r="N36" s="16"/>
    </row>
    <row r="37" spans="1:14" ht="15.75">
      <c r="A37" s="57"/>
      <c r="B37" s="64" t="s">
        <v>41</v>
      </c>
      <c r="C37" s="64" t="s">
        <v>12</v>
      </c>
      <c r="D37" s="64" t="s">
        <v>8</v>
      </c>
      <c r="E37" s="64" t="s">
        <v>8</v>
      </c>
      <c r="F37" s="64" t="s">
        <v>8</v>
      </c>
      <c r="G37" s="65" t="s">
        <v>8</v>
      </c>
      <c r="H37" s="66" t="s">
        <v>47</v>
      </c>
      <c r="I37" s="67">
        <f t="shared" si="0"/>
        <v>27683.7</v>
      </c>
      <c r="J37" s="67">
        <v>0</v>
      </c>
      <c r="K37" s="67">
        <v>27683.7</v>
      </c>
      <c r="L37" s="13" t="s">
        <v>47</v>
      </c>
      <c r="M37" s="14"/>
      <c r="N37" s="14"/>
    </row>
    <row r="38" spans="1:14" ht="15.75">
      <c r="A38" s="57"/>
      <c r="B38" s="64" t="s">
        <v>41</v>
      </c>
      <c r="C38" s="64" t="s">
        <v>15</v>
      </c>
      <c r="D38" s="64" t="s">
        <v>8</v>
      </c>
      <c r="E38" s="64" t="s">
        <v>8</v>
      </c>
      <c r="F38" s="64" t="s">
        <v>8</v>
      </c>
      <c r="G38" s="65" t="s">
        <v>8</v>
      </c>
      <c r="H38" s="66" t="s">
        <v>48</v>
      </c>
      <c r="I38" s="67">
        <f t="shared" si="0"/>
        <v>36543.4</v>
      </c>
      <c r="J38" s="67">
        <v>0</v>
      </c>
      <c r="K38" s="67">
        <v>36543.4</v>
      </c>
      <c r="L38" s="13" t="s">
        <v>48</v>
      </c>
      <c r="M38" s="14"/>
      <c r="N38" s="14"/>
    </row>
    <row r="39" spans="1:14" ht="31.5">
      <c r="A39" s="57"/>
      <c r="B39" s="64" t="s">
        <v>41</v>
      </c>
      <c r="C39" s="64" t="s">
        <v>17</v>
      </c>
      <c r="D39" s="64" t="s">
        <v>8</v>
      </c>
      <c r="E39" s="64" t="s">
        <v>8</v>
      </c>
      <c r="F39" s="64" t="s">
        <v>8</v>
      </c>
      <c r="G39" s="65" t="s">
        <v>8</v>
      </c>
      <c r="H39" s="66" t="s">
        <v>49</v>
      </c>
      <c r="I39" s="67">
        <f t="shared" si="0"/>
        <v>380.7</v>
      </c>
      <c r="J39" s="67">
        <v>0</v>
      </c>
      <c r="K39" s="67">
        <v>380.7</v>
      </c>
      <c r="L39" s="13" t="s">
        <v>49</v>
      </c>
      <c r="M39" s="14"/>
      <c r="N39" s="14"/>
    </row>
    <row r="40" spans="1:14" ht="15.75">
      <c r="A40" s="57"/>
      <c r="B40" s="64" t="s">
        <v>41</v>
      </c>
      <c r="C40" s="64" t="s">
        <v>19</v>
      </c>
      <c r="D40" s="64" t="s">
        <v>8</v>
      </c>
      <c r="E40" s="64" t="s">
        <v>8</v>
      </c>
      <c r="F40" s="64" t="s">
        <v>8</v>
      </c>
      <c r="G40" s="65" t="s">
        <v>8</v>
      </c>
      <c r="H40" s="66" t="s">
        <v>50</v>
      </c>
      <c r="I40" s="67">
        <f t="shared" si="0"/>
        <v>15008.4</v>
      </c>
      <c r="J40" s="67">
        <v>0</v>
      </c>
      <c r="K40" s="67">
        <v>15008.4</v>
      </c>
      <c r="L40" s="13" t="s">
        <v>50</v>
      </c>
      <c r="M40" s="14"/>
      <c r="N40" s="14"/>
    </row>
    <row r="41" spans="1:14" ht="13.5" customHeight="1">
      <c r="A41" s="57"/>
      <c r="B41" s="64" t="s">
        <v>41</v>
      </c>
      <c r="C41" s="64" t="s">
        <v>41</v>
      </c>
      <c r="D41" s="64" t="s">
        <v>8</v>
      </c>
      <c r="E41" s="64" t="s">
        <v>8</v>
      </c>
      <c r="F41" s="64" t="s">
        <v>8</v>
      </c>
      <c r="G41" s="65" t="s">
        <v>8</v>
      </c>
      <c r="H41" s="66" t="s">
        <v>51</v>
      </c>
      <c r="I41" s="67">
        <f t="shared" si="0"/>
        <v>13922.2</v>
      </c>
      <c r="J41" s="67">
        <v>0</v>
      </c>
      <c r="K41" s="67">
        <v>13922.2</v>
      </c>
      <c r="L41" s="13" t="s">
        <v>51</v>
      </c>
      <c r="M41" s="14"/>
      <c r="N41" s="14"/>
    </row>
    <row r="42" spans="1:14" ht="15.75">
      <c r="A42" s="56"/>
      <c r="B42" s="60" t="s">
        <v>53</v>
      </c>
      <c r="C42" s="60" t="s">
        <v>13</v>
      </c>
      <c r="D42" s="60" t="s">
        <v>8</v>
      </c>
      <c r="E42" s="60" t="s">
        <v>8</v>
      </c>
      <c r="F42" s="60" t="s">
        <v>8</v>
      </c>
      <c r="G42" s="61" t="s">
        <v>8</v>
      </c>
      <c r="H42" s="62" t="s">
        <v>52</v>
      </c>
      <c r="I42" s="63">
        <f t="shared" si="0"/>
        <v>69306.7</v>
      </c>
      <c r="J42" s="63">
        <f>J44+J43+J45</f>
        <v>5240.8</v>
      </c>
      <c r="K42" s="63">
        <f>K43+K44+K45</f>
        <v>64065.899999999994</v>
      </c>
      <c r="L42" s="15" t="s">
        <v>52</v>
      </c>
      <c r="M42" s="16"/>
      <c r="N42" s="16"/>
    </row>
    <row r="43" spans="1:14" ht="15.75">
      <c r="A43" s="57"/>
      <c r="B43" s="64" t="s">
        <v>53</v>
      </c>
      <c r="C43" s="64" t="s">
        <v>12</v>
      </c>
      <c r="D43" s="64" t="s">
        <v>8</v>
      </c>
      <c r="E43" s="64" t="s">
        <v>8</v>
      </c>
      <c r="F43" s="64" t="s">
        <v>8</v>
      </c>
      <c r="G43" s="65" t="s">
        <v>8</v>
      </c>
      <c r="H43" s="66" t="s">
        <v>54</v>
      </c>
      <c r="I43" s="67">
        <f t="shared" si="0"/>
        <v>3300</v>
      </c>
      <c r="J43" s="67">
        <v>3300</v>
      </c>
      <c r="K43" s="67">
        <v>0</v>
      </c>
      <c r="L43" s="13" t="s">
        <v>54</v>
      </c>
      <c r="M43" s="14"/>
      <c r="N43" s="14"/>
    </row>
    <row r="44" spans="1:14" ht="15.75">
      <c r="A44" s="57"/>
      <c r="B44" s="64" t="s">
        <v>53</v>
      </c>
      <c r="C44" s="64" t="s">
        <v>17</v>
      </c>
      <c r="D44" s="64" t="s">
        <v>8</v>
      </c>
      <c r="E44" s="64" t="s">
        <v>8</v>
      </c>
      <c r="F44" s="64" t="s">
        <v>8</v>
      </c>
      <c r="G44" s="65" t="s">
        <v>8</v>
      </c>
      <c r="H44" s="66" t="s">
        <v>55</v>
      </c>
      <c r="I44" s="67">
        <f t="shared" si="0"/>
        <v>47815.5</v>
      </c>
      <c r="J44" s="67">
        <f>972+968.8</f>
        <v>1940.8</v>
      </c>
      <c r="K44" s="67">
        <f>658.8+4950+12767.7+23998.2+3500</f>
        <v>45874.7</v>
      </c>
      <c r="L44" s="13" t="s">
        <v>55</v>
      </c>
      <c r="M44" s="14"/>
      <c r="N44" s="14"/>
    </row>
    <row r="45" spans="1:14" ht="15.75">
      <c r="A45" s="57"/>
      <c r="B45" s="64" t="s">
        <v>53</v>
      </c>
      <c r="C45" s="64" t="s">
        <v>19</v>
      </c>
      <c r="D45" s="64" t="s">
        <v>8</v>
      </c>
      <c r="E45" s="64" t="s">
        <v>8</v>
      </c>
      <c r="F45" s="64" t="s">
        <v>8</v>
      </c>
      <c r="G45" s="65" t="s">
        <v>8</v>
      </c>
      <c r="H45" s="66" t="s">
        <v>56</v>
      </c>
      <c r="I45" s="67">
        <f t="shared" si="0"/>
        <v>18191.2</v>
      </c>
      <c r="J45" s="67">
        <v>0</v>
      </c>
      <c r="K45" s="67">
        <v>18191.2</v>
      </c>
      <c r="L45" s="13" t="s">
        <v>56</v>
      </c>
      <c r="M45" s="14"/>
      <c r="N45" s="14"/>
    </row>
    <row r="46" spans="1:14" ht="15.75">
      <c r="A46" s="56"/>
      <c r="B46" s="60" t="s">
        <v>23</v>
      </c>
      <c r="C46" s="60" t="s">
        <v>13</v>
      </c>
      <c r="D46" s="60" t="s">
        <v>8</v>
      </c>
      <c r="E46" s="60" t="s">
        <v>8</v>
      </c>
      <c r="F46" s="60" t="s">
        <v>8</v>
      </c>
      <c r="G46" s="61" t="s">
        <v>8</v>
      </c>
      <c r="H46" s="62" t="s">
        <v>57</v>
      </c>
      <c r="I46" s="63">
        <f t="shared" si="0"/>
        <v>4726.3</v>
      </c>
      <c r="J46" s="63">
        <f>J47</f>
        <v>4726.3</v>
      </c>
      <c r="K46" s="63">
        <v>0</v>
      </c>
      <c r="L46" s="15" t="s">
        <v>57</v>
      </c>
      <c r="M46" s="16"/>
      <c r="N46" s="16"/>
    </row>
    <row r="47" spans="1:14" ht="15.75">
      <c r="A47" s="57"/>
      <c r="B47" s="64" t="s">
        <v>23</v>
      </c>
      <c r="C47" s="64" t="s">
        <v>12</v>
      </c>
      <c r="D47" s="64" t="s">
        <v>8</v>
      </c>
      <c r="E47" s="64" t="s">
        <v>8</v>
      </c>
      <c r="F47" s="64" t="s">
        <v>8</v>
      </c>
      <c r="G47" s="65" t="s">
        <v>8</v>
      </c>
      <c r="H47" s="66" t="s">
        <v>58</v>
      </c>
      <c r="I47" s="67">
        <f t="shared" si="0"/>
        <v>4726.3</v>
      </c>
      <c r="J47" s="67">
        <f>4185.3+541</f>
        <v>4726.3</v>
      </c>
      <c r="K47" s="67"/>
      <c r="L47" s="13" t="s">
        <v>58</v>
      </c>
      <c r="M47" s="14"/>
      <c r="N47" s="14"/>
    </row>
    <row r="48" spans="1:14" ht="17.25" customHeight="1">
      <c r="A48" s="56"/>
      <c r="B48" s="60" t="s">
        <v>28</v>
      </c>
      <c r="C48" s="60" t="s">
        <v>13</v>
      </c>
      <c r="D48" s="60" t="s">
        <v>8</v>
      </c>
      <c r="E48" s="60" t="s">
        <v>8</v>
      </c>
      <c r="F48" s="60" t="s">
        <v>8</v>
      </c>
      <c r="G48" s="61" t="s">
        <v>8</v>
      </c>
      <c r="H48" s="62" t="s">
        <v>59</v>
      </c>
      <c r="I48" s="63">
        <f t="shared" si="0"/>
        <v>1938.6</v>
      </c>
      <c r="J48" s="63">
        <f>J49+J50</f>
        <v>1938.6</v>
      </c>
      <c r="K48" s="63">
        <v>0</v>
      </c>
      <c r="L48" s="15" t="s">
        <v>59</v>
      </c>
      <c r="M48" s="16"/>
      <c r="N48" s="16"/>
    </row>
    <row r="49" spans="1:14" ht="15.75">
      <c r="A49" s="57"/>
      <c r="B49" s="64" t="s">
        <v>28</v>
      </c>
      <c r="C49" s="64" t="s">
        <v>15</v>
      </c>
      <c r="D49" s="64" t="s">
        <v>8</v>
      </c>
      <c r="E49" s="64" t="s">
        <v>8</v>
      </c>
      <c r="F49" s="64" t="s">
        <v>8</v>
      </c>
      <c r="G49" s="65" t="s">
        <v>8</v>
      </c>
      <c r="H49" s="66" t="s">
        <v>60</v>
      </c>
      <c r="I49" s="67">
        <f t="shared" si="0"/>
        <v>1888.6</v>
      </c>
      <c r="J49" s="67">
        <v>1888.6</v>
      </c>
      <c r="K49" s="67">
        <v>0</v>
      </c>
      <c r="L49" s="13" t="s">
        <v>60</v>
      </c>
      <c r="M49" s="14"/>
      <c r="N49" s="14"/>
    </row>
    <row r="50" spans="1:14" ht="25.5">
      <c r="A50" s="57"/>
      <c r="B50" s="64" t="s">
        <v>28</v>
      </c>
      <c r="C50" s="64" t="s">
        <v>19</v>
      </c>
      <c r="D50" s="64"/>
      <c r="E50" s="64"/>
      <c r="F50" s="64"/>
      <c r="G50" s="65"/>
      <c r="H50" s="66" t="s">
        <v>83</v>
      </c>
      <c r="I50" s="67">
        <f t="shared" si="0"/>
        <v>50</v>
      </c>
      <c r="J50" s="67">
        <v>50</v>
      </c>
      <c r="K50" s="67">
        <v>0</v>
      </c>
      <c r="L50" s="13"/>
      <c r="M50" s="14"/>
      <c r="N50" s="14"/>
    </row>
    <row r="51" spans="1:14" ht="34.5" customHeight="1">
      <c r="A51" s="56"/>
      <c r="B51" s="60" t="s">
        <v>25</v>
      </c>
      <c r="C51" s="60" t="s">
        <v>13</v>
      </c>
      <c r="D51" s="60" t="s">
        <v>8</v>
      </c>
      <c r="E51" s="60" t="s">
        <v>8</v>
      </c>
      <c r="F51" s="60" t="s">
        <v>8</v>
      </c>
      <c r="G51" s="61" t="s">
        <v>8</v>
      </c>
      <c r="H51" s="62" t="s">
        <v>61</v>
      </c>
      <c r="I51" s="63">
        <f t="shared" si="0"/>
        <v>339.5</v>
      </c>
      <c r="J51" s="67">
        <f>300+39.5</f>
        <v>339.5</v>
      </c>
      <c r="K51" s="63">
        <v>0</v>
      </c>
      <c r="L51" s="15" t="s">
        <v>61</v>
      </c>
      <c r="M51" s="16"/>
      <c r="N51" s="16"/>
    </row>
    <row r="52" spans="1:14" ht="27" customHeight="1">
      <c r="A52" s="57"/>
      <c r="B52" s="64" t="s">
        <v>25</v>
      </c>
      <c r="C52" s="64" t="s">
        <v>12</v>
      </c>
      <c r="D52" s="64" t="s">
        <v>8</v>
      </c>
      <c r="E52" s="64" t="s">
        <v>8</v>
      </c>
      <c r="F52" s="64" t="s">
        <v>8</v>
      </c>
      <c r="G52" s="65" t="s">
        <v>8</v>
      </c>
      <c r="H52" s="66" t="s">
        <v>62</v>
      </c>
      <c r="I52" s="67">
        <f t="shared" si="0"/>
        <v>339.5</v>
      </c>
      <c r="J52" s="67">
        <f>300+39.5</f>
        <v>339.5</v>
      </c>
      <c r="K52" s="67">
        <v>0</v>
      </c>
      <c r="L52" s="13" t="s">
        <v>62</v>
      </c>
      <c r="M52" s="16"/>
      <c r="N52" s="14"/>
    </row>
    <row r="53" spans="1:14" ht="51.75" customHeight="1" hidden="1">
      <c r="A53" s="56"/>
      <c r="B53" s="60" t="s">
        <v>64</v>
      </c>
      <c r="C53" s="60" t="s">
        <v>13</v>
      </c>
      <c r="D53" s="60" t="s">
        <v>8</v>
      </c>
      <c r="E53" s="60" t="s">
        <v>8</v>
      </c>
      <c r="F53" s="60" t="s">
        <v>8</v>
      </c>
      <c r="G53" s="61" t="s">
        <v>8</v>
      </c>
      <c r="H53" s="62" t="s">
        <v>63</v>
      </c>
      <c r="I53" s="63">
        <f t="shared" si="0"/>
        <v>0</v>
      </c>
      <c r="J53" s="63">
        <f>J54</f>
        <v>0</v>
      </c>
      <c r="K53" s="63"/>
      <c r="L53" s="15" t="s">
        <v>63</v>
      </c>
      <c r="M53" s="16"/>
      <c r="N53" s="16"/>
    </row>
    <row r="54" spans="1:14" ht="40.5" customHeight="1" hidden="1">
      <c r="A54" s="57"/>
      <c r="B54" s="64" t="s">
        <v>64</v>
      </c>
      <c r="C54" s="64" t="s">
        <v>17</v>
      </c>
      <c r="D54" s="64" t="s">
        <v>8</v>
      </c>
      <c r="E54" s="64" t="s">
        <v>8</v>
      </c>
      <c r="F54" s="64" t="s">
        <v>8</v>
      </c>
      <c r="G54" s="65" t="s">
        <v>8</v>
      </c>
      <c r="H54" s="66" t="s">
        <v>65</v>
      </c>
      <c r="I54" s="67">
        <f t="shared" si="0"/>
        <v>0</v>
      </c>
      <c r="J54" s="67">
        <v>0</v>
      </c>
      <c r="K54" s="67"/>
      <c r="L54" s="13" t="s">
        <v>65</v>
      </c>
      <c r="M54" s="14"/>
      <c r="N54" s="14"/>
    </row>
    <row r="55" spans="1:14" ht="25.5" customHeight="1">
      <c r="A55" s="58"/>
      <c r="B55" s="68" t="s">
        <v>8</v>
      </c>
      <c r="C55" s="68" t="s">
        <v>8</v>
      </c>
      <c r="D55" s="68" t="s">
        <v>8</v>
      </c>
      <c r="E55" s="68" t="s">
        <v>8</v>
      </c>
      <c r="F55" s="68" t="s">
        <v>8</v>
      </c>
      <c r="G55" s="69" t="s">
        <v>8</v>
      </c>
      <c r="H55" s="70" t="s">
        <v>66</v>
      </c>
      <c r="I55" s="71">
        <f>I12+I20+I22+I25+I27+I33+I36+I42+I46+I48+I51+I53</f>
        <v>670895.25</v>
      </c>
      <c r="J55" s="71">
        <f>J12+J20+J22+J25+J27+J33+J36+J42+J46+J48+J51+J53</f>
        <v>300210.25</v>
      </c>
      <c r="K55" s="71">
        <f>K12+K20+K22+K25+K27+K33+K36+K42+K46+K48+K51+K53</f>
        <v>370685</v>
      </c>
      <c r="L55" s="3" t="s">
        <v>66</v>
      </c>
      <c r="M55" s="2"/>
      <c r="N55" s="2"/>
    </row>
    <row r="56" spans="2:11" ht="12.75">
      <c r="B56" s="72"/>
      <c r="C56" s="72"/>
      <c r="D56" s="72"/>
      <c r="E56" s="72"/>
      <c r="F56" s="72"/>
      <c r="G56" s="72"/>
      <c r="H56" s="72"/>
      <c r="I56" s="72"/>
      <c r="J56" s="72"/>
      <c r="K56" s="72"/>
    </row>
    <row r="57" spans="2:11" ht="12.75">
      <c r="B57" s="72"/>
      <c r="C57" s="72"/>
      <c r="D57" s="72"/>
      <c r="E57" s="72"/>
      <c r="F57" s="72"/>
      <c r="G57" s="72"/>
      <c r="H57" s="72"/>
      <c r="I57" s="73"/>
      <c r="J57" s="73"/>
      <c r="K57" s="73"/>
    </row>
    <row r="58" spans="2:11" ht="12.75">
      <c r="B58" s="72"/>
      <c r="C58" s="72"/>
      <c r="D58" s="72"/>
      <c r="E58" s="72"/>
      <c r="F58" s="72"/>
      <c r="G58" s="72"/>
      <c r="H58" s="72"/>
      <c r="I58" s="73"/>
      <c r="J58" s="72"/>
      <c r="K58" s="72"/>
    </row>
  </sheetData>
  <sheetProtection/>
  <mergeCells count="7">
    <mergeCell ref="J3:K3"/>
    <mergeCell ref="H9:H10"/>
    <mergeCell ref="I9:I10"/>
    <mergeCell ref="J9:J10"/>
    <mergeCell ref="K9:K10"/>
    <mergeCell ref="L9:L10"/>
    <mergeCell ref="A5:M5"/>
  </mergeCells>
  <printOptions/>
  <pageMargins left="0.7874015748031497" right="0.3937007874015748" top="0.35433070866141736" bottom="0.3937007874015748" header="0.2362204724409449" footer="0.2362204724409449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7"/>
  <sheetViews>
    <sheetView showGridLines="0" zoomScalePageLayoutView="0" workbookViewId="0" topLeftCell="A1">
      <selection activeCell="J3" sqref="J3:K3"/>
    </sheetView>
  </sheetViews>
  <sheetFormatPr defaultColWidth="8.875" defaultRowHeight="12.75"/>
  <cols>
    <col min="1" max="1" width="6.625" style="72" customWidth="1"/>
    <col min="2" max="2" width="7.25390625" style="72" customWidth="1"/>
    <col min="3" max="3" width="7.875" style="72" customWidth="1"/>
    <col min="4" max="4" width="16.25390625" style="72" hidden="1" customWidth="1"/>
    <col min="5" max="5" width="10.00390625" style="72" hidden="1" customWidth="1"/>
    <col min="6" max="7" width="10.75390625" style="72" hidden="1" customWidth="1"/>
    <col min="8" max="8" width="45.625" style="72" customWidth="1"/>
    <col min="9" max="9" width="15.625" style="72" customWidth="1"/>
    <col min="10" max="10" width="14.375" style="72" customWidth="1"/>
    <col min="11" max="11" width="14.625" style="72" customWidth="1"/>
    <col min="12" max="16384" width="8.875" style="72" customWidth="1"/>
  </cols>
  <sheetData>
    <row r="1" spans="1:11" ht="18.75">
      <c r="A1" s="74"/>
      <c r="B1" s="74"/>
      <c r="C1" s="74"/>
      <c r="D1" s="74"/>
      <c r="E1" s="74"/>
      <c r="F1" s="74"/>
      <c r="G1" s="75"/>
      <c r="H1" s="76"/>
      <c r="I1" s="77"/>
      <c r="J1" s="77"/>
      <c r="K1" s="77" t="s">
        <v>72</v>
      </c>
    </row>
    <row r="2" spans="1:11" ht="18.75">
      <c r="A2" s="78"/>
      <c r="B2" s="78"/>
      <c r="C2" s="78"/>
      <c r="D2" s="78"/>
      <c r="E2" s="78"/>
      <c r="F2" s="78"/>
      <c r="G2" s="79"/>
      <c r="H2" s="80"/>
      <c r="I2" s="81"/>
      <c r="J2" s="81"/>
      <c r="K2" s="81" t="s">
        <v>7</v>
      </c>
    </row>
    <row r="3" spans="1:11" ht="18.75">
      <c r="A3" s="78"/>
      <c r="B3" s="78"/>
      <c r="C3" s="78"/>
      <c r="D3" s="78"/>
      <c r="E3" s="78"/>
      <c r="F3" s="78"/>
      <c r="G3" s="79"/>
      <c r="H3" s="80"/>
      <c r="I3" s="81"/>
      <c r="J3" s="123" t="s">
        <v>102</v>
      </c>
      <c r="K3" s="123"/>
    </row>
    <row r="4" spans="1:11" ht="18.75">
      <c r="A4" s="78"/>
      <c r="B4" s="78"/>
      <c r="C4" s="78"/>
      <c r="D4" s="78"/>
      <c r="E4" s="78"/>
      <c r="F4" s="78"/>
      <c r="G4" s="79"/>
      <c r="H4" s="80"/>
      <c r="I4" s="81"/>
      <c r="J4" s="81"/>
      <c r="K4" s="81"/>
    </row>
    <row r="5" spans="1:12" ht="37.5" customHeight="1">
      <c r="A5" s="122" t="s">
        <v>70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</row>
    <row r="6" spans="1:11" ht="18.75" hidden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ht="18.7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1" ht="18.7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ht="12.75">
      <c r="A9" s="84"/>
      <c r="B9" s="84"/>
      <c r="C9" s="84"/>
      <c r="D9" s="84"/>
      <c r="E9" s="84"/>
      <c r="F9" s="84"/>
      <c r="G9" s="85" t="s">
        <v>8</v>
      </c>
      <c r="H9" s="86"/>
      <c r="I9" s="86"/>
      <c r="J9" s="86"/>
      <c r="K9" s="86" t="s">
        <v>9</v>
      </c>
    </row>
    <row r="10" spans="1:11" ht="12.75" customHeight="1">
      <c r="A10" s="87" t="s">
        <v>8</v>
      </c>
      <c r="B10" s="88"/>
      <c r="C10" s="89"/>
      <c r="D10" s="87"/>
      <c r="E10" s="87"/>
      <c r="F10" s="87"/>
      <c r="G10" s="87"/>
      <c r="H10" s="118" t="s">
        <v>10</v>
      </c>
      <c r="I10" s="119" t="s">
        <v>67</v>
      </c>
      <c r="J10" s="120" t="s">
        <v>68</v>
      </c>
      <c r="K10" s="120" t="s">
        <v>69</v>
      </c>
    </row>
    <row r="11" spans="1:11" ht="12.75" customHeight="1">
      <c r="A11" s="90"/>
      <c r="B11" s="91" t="s">
        <v>1</v>
      </c>
      <c r="C11" s="91" t="s">
        <v>2</v>
      </c>
      <c r="D11" s="91" t="s">
        <v>3</v>
      </c>
      <c r="E11" s="91" t="s">
        <v>4</v>
      </c>
      <c r="F11" s="91" t="s">
        <v>5</v>
      </c>
      <c r="G11" s="91" t="s">
        <v>6</v>
      </c>
      <c r="H11" s="119"/>
      <c r="I11" s="119"/>
      <c r="J11" s="121"/>
      <c r="K11" s="121"/>
    </row>
    <row r="12" spans="1:11" s="95" customFormat="1" ht="12.75" customHeight="1">
      <c r="A12" s="92"/>
      <c r="B12" s="93">
        <v>1</v>
      </c>
      <c r="C12" s="93">
        <v>2</v>
      </c>
      <c r="D12" s="93"/>
      <c r="E12" s="93"/>
      <c r="F12" s="93"/>
      <c r="G12" s="94"/>
      <c r="H12" s="93">
        <v>3</v>
      </c>
      <c r="I12" s="93">
        <v>4</v>
      </c>
      <c r="J12" s="93">
        <v>5</v>
      </c>
      <c r="K12" s="93">
        <v>6</v>
      </c>
    </row>
    <row r="13" spans="1:13" ht="24" customHeight="1">
      <c r="A13" s="96"/>
      <c r="B13" s="60" t="s">
        <v>12</v>
      </c>
      <c r="C13" s="60" t="s">
        <v>13</v>
      </c>
      <c r="D13" s="60" t="s">
        <v>8</v>
      </c>
      <c r="E13" s="60" t="s">
        <v>8</v>
      </c>
      <c r="F13" s="60" t="s">
        <v>8</v>
      </c>
      <c r="G13" s="61" t="s">
        <v>8</v>
      </c>
      <c r="H13" s="62" t="s">
        <v>11</v>
      </c>
      <c r="I13" s="63">
        <f>I14+I15+I16+I17+I18+I19</f>
        <v>85514.9</v>
      </c>
      <c r="J13" s="63">
        <f>J14+J15+J16+J17+J18+J19</f>
        <v>75317.6</v>
      </c>
      <c r="K13" s="63">
        <f>K14+K15+K16+K17+K18+K19</f>
        <v>10197.3</v>
      </c>
      <c r="L13" s="97"/>
      <c r="M13" s="97"/>
    </row>
    <row r="14" spans="1:13" ht="42.75" customHeight="1">
      <c r="A14" s="98"/>
      <c r="B14" s="64" t="s">
        <v>12</v>
      </c>
      <c r="C14" s="64" t="s">
        <v>15</v>
      </c>
      <c r="D14" s="64" t="s">
        <v>8</v>
      </c>
      <c r="E14" s="64" t="s">
        <v>8</v>
      </c>
      <c r="F14" s="64" t="s">
        <v>8</v>
      </c>
      <c r="G14" s="65" t="s">
        <v>8</v>
      </c>
      <c r="H14" s="66" t="s">
        <v>14</v>
      </c>
      <c r="I14" s="63">
        <f aca="true" t="shared" si="0" ref="I14:I54">J14+K14</f>
        <v>1045</v>
      </c>
      <c r="J14" s="67">
        <v>1045</v>
      </c>
      <c r="K14" s="67">
        <v>0</v>
      </c>
      <c r="L14" s="99"/>
      <c r="M14" s="99"/>
    </row>
    <row r="15" spans="1:13" ht="55.5" customHeight="1">
      <c r="A15" s="98"/>
      <c r="B15" s="64" t="s">
        <v>12</v>
      </c>
      <c r="C15" s="64" t="s">
        <v>17</v>
      </c>
      <c r="D15" s="64" t="s">
        <v>8</v>
      </c>
      <c r="E15" s="64" t="s">
        <v>8</v>
      </c>
      <c r="F15" s="64" t="s">
        <v>8</v>
      </c>
      <c r="G15" s="65" t="s">
        <v>8</v>
      </c>
      <c r="H15" s="66" t="s">
        <v>16</v>
      </c>
      <c r="I15" s="63">
        <f t="shared" si="0"/>
        <v>3786.5</v>
      </c>
      <c r="J15" s="67">
        <v>3786.5</v>
      </c>
      <c r="K15" s="67">
        <v>0</v>
      </c>
      <c r="L15" s="99"/>
      <c r="M15" s="99"/>
    </row>
    <row r="16" spans="1:13" ht="53.25" customHeight="1">
      <c r="A16" s="98"/>
      <c r="B16" s="64" t="s">
        <v>12</v>
      </c>
      <c r="C16" s="64" t="s">
        <v>19</v>
      </c>
      <c r="D16" s="64" t="s">
        <v>8</v>
      </c>
      <c r="E16" s="64" t="s">
        <v>8</v>
      </c>
      <c r="F16" s="64" t="s">
        <v>8</v>
      </c>
      <c r="G16" s="65" t="s">
        <v>8</v>
      </c>
      <c r="H16" s="66" t="s">
        <v>18</v>
      </c>
      <c r="I16" s="63">
        <f t="shared" si="0"/>
        <v>26265.7</v>
      </c>
      <c r="J16" s="67">
        <v>25048.9</v>
      </c>
      <c r="K16" s="67">
        <f>535.7+310.8+370.3</f>
        <v>1216.8</v>
      </c>
      <c r="L16" s="99"/>
      <c r="M16" s="99"/>
    </row>
    <row r="17" spans="1:13" ht="42" customHeight="1">
      <c r="A17" s="98"/>
      <c r="B17" s="64" t="s">
        <v>12</v>
      </c>
      <c r="C17" s="64" t="s">
        <v>21</v>
      </c>
      <c r="D17" s="64" t="s">
        <v>8</v>
      </c>
      <c r="E17" s="64" t="s">
        <v>8</v>
      </c>
      <c r="F17" s="64" t="s">
        <v>8</v>
      </c>
      <c r="G17" s="65" t="s">
        <v>8</v>
      </c>
      <c r="H17" s="66" t="s">
        <v>20</v>
      </c>
      <c r="I17" s="63">
        <f t="shared" si="0"/>
        <v>9464.3</v>
      </c>
      <c r="J17" s="67">
        <v>2509.3</v>
      </c>
      <c r="K17" s="67">
        <f>6955</f>
        <v>6955</v>
      </c>
      <c r="L17" s="99"/>
      <c r="M17" s="99"/>
    </row>
    <row r="18" spans="1:13" ht="15.75">
      <c r="A18" s="98"/>
      <c r="B18" s="64" t="s">
        <v>12</v>
      </c>
      <c r="C18" s="64" t="s">
        <v>23</v>
      </c>
      <c r="D18" s="64" t="s">
        <v>8</v>
      </c>
      <c r="E18" s="64" t="s">
        <v>8</v>
      </c>
      <c r="F18" s="64" t="s">
        <v>8</v>
      </c>
      <c r="G18" s="65" t="s">
        <v>8</v>
      </c>
      <c r="H18" s="66" t="s">
        <v>22</v>
      </c>
      <c r="I18" s="63">
        <f t="shared" si="0"/>
        <v>500</v>
      </c>
      <c r="J18" s="67">
        <v>500</v>
      </c>
      <c r="K18" s="67">
        <v>0</v>
      </c>
      <c r="L18" s="99"/>
      <c r="M18" s="99"/>
    </row>
    <row r="19" spans="1:13" ht="15.75">
      <c r="A19" s="98"/>
      <c r="B19" s="64" t="s">
        <v>12</v>
      </c>
      <c r="C19" s="64" t="s">
        <v>25</v>
      </c>
      <c r="D19" s="64" t="s">
        <v>8</v>
      </c>
      <c r="E19" s="64" t="s">
        <v>8</v>
      </c>
      <c r="F19" s="64" t="s">
        <v>8</v>
      </c>
      <c r="G19" s="65" t="s">
        <v>8</v>
      </c>
      <c r="H19" s="66" t="s">
        <v>24</v>
      </c>
      <c r="I19" s="63">
        <f>J19+K19</f>
        <v>44453.4</v>
      </c>
      <c r="J19" s="67">
        <v>42427.9</v>
      </c>
      <c r="K19" s="67">
        <v>2025.5</v>
      </c>
      <c r="L19" s="99"/>
      <c r="M19" s="99"/>
    </row>
    <row r="20" spans="1:13" ht="15.75" hidden="1">
      <c r="A20" s="96"/>
      <c r="B20" s="60" t="s">
        <v>19</v>
      </c>
      <c r="C20" s="60" t="s">
        <v>13</v>
      </c>
      <c r="D20" s="60" t="s">
        <v>8</v>
      </c>
      <c r="E20" s="60" t="s">
        <v>8</v>
      </c>
      <c r="F20" s="60" t="s">
        <v>8</v>
      </c>
      <c r="G20" s="61" t="s">
        <v>8</v>
      </c>
      <c r="H20" s="62" t="s">
        <v>26</v>
      </c>
      <c r="I20" s="63">
        <f t="shared" si="0"/>
        <v>0</v>
      </c>
      <c r="J20" s="63">
        <f>J21</f>
        <v>0</v>
      </c>
      <c r="K20" s="63"/>
      <c r="L20" s="97"/>
      <c r="M20" s="97"/>
    </row>
    <row r="21" spans="1:13" ht="15.75" customHeight="1" hidden="1">
      <c r="A21" s="98"/>
      <c r="B21" s="64" t="s">
        <v>19</v>
      </c>
      <c r="C21" s="64" t="s">
        <v>28</v>
      </c>
      <c r="D21" s="64" t="s">
        <v>8</v>
      </c>
      <c r="E21" s="64" t="s">
        <v>8</v>
      </c>
      <c r="F21" s="64" t="s">
        <v>8</v>
      </c>
      <c r="G21" s="65" t="s">
        <v>8</v>
      </c>
      <c r="H21" s="66" t="s">
        <v>27</v>
      </c>
      <c r="I21" s="63">
        <f t="shared" si="0"/>
        <v>0</v>
      </c>
      <c r="J21" s="67">
        <v>0</v>
      </c>
      <c r="K21" s="67"/>
      <c r="L21" s="99"/>
      <c r="M21" s="99"/>
    </row>
    <row r="22" spans="1:13" ht="16.5" customHeight="1">
      <c r="A22" s="96"/>
      <c r="B22" s="60" t="s">
        <v>30</v>
      </c>
      <c r="C22" s="60" t="s">
        <v>13</v>
      </c>
      <c r="D22" s="60" t="s">
        <v>8</v>
      </c>
      <c r="E22" s="60" t="s">
        <v>8</v>
      </c>
      <c r="F22" s="60" t="s">
        <v>8</v>
      </c>
      <c r="G22" s="61" t="s">
        <v>8</v>
      </c>
      <c r="H22" s="62" t="s">
        <v>29</v>
      </c>
      <c r="I22" s="63">
        <f t="shared" si="0"/>
        <v>5035.2</v>
      </c>
      <c r="J22" s="63">
        <f>J23+J24</f>
        <v>5035.2</v>
      </c>
      <c r="K22" s="63">
        <f>K23+K24</f>
        <v>0</v>
      </c>
      <c r="L22" s="97"/>
      <c r="M22" s="97"/>
    </row>
    <row r="23" spans="1:13" ht="15.75" hidden="1">
      <c r="A23" s="98"/>
      <c r="B23" s="64" t="s">
        <v>30</v>
      </c>
      <c r="C23" s="64" t="s">
        <v>15</v>
      </c>
      <c r="D23" s="64" t="s">
        <v>8</v>
      </c>
      <c r="E23" s="64" t="s">
        <v>8</v>
      </c>
      <c r="F23" s="64" t="s">
        <v>8</v>
      </c>
      <c r="G23" s="65" t="s">
        <v>8</v>
      </c>
      <c r="H23" s="66" t="s">
        <v>31</v>
      </c>
      <c r="I23" s="63"/>
      <c r="J23" s="67"/>
      <c r="K23" s="67"/>
      <c r="L23" s="99"/>
      <c r="M23" s="99"/>
    </row>
    <row r="24" spans="1:13" ht="25.5">
      <c r="A24" s="98"/>
      <c r="B24" s="64" t="s">
        <v>30</v>
      </c>
      <c r="C24" s="64" t="s">
        <v>30</v>
      </c>
      <c r="D24" s="64" t="s">
        <v>8</v>
      </c>
      <c r="E24" s="64" t="s">
        <v>8</v>
      </c>
      <c r="F24" s="64" t="s">
        <v>8</v>
      </c>
      <c r="G24" s="65" t="s">
        <v>8</v>
      </c>
      <c r="H24" s="66" t="s">
        <v>32</v>
      </c>
      <c r="I24" s="63">
        <f t="shared" si="0"/>
        <v>5035.2</v>
      </c>
      <c r="J24" s="67">
        <v>5035.2</v>
      </c>
      <c r="K24" s="67">
        <v>0</v>
      </c>
      <c r="L24" s="99"/>
      <c r="M24" s="99"/>
    </row>
    <row r="25" spans="1:13" ht="15.75">
      <c r="A25" s="96"/>
      <c r="B25" s="60" t="s">
        <v>21</v>
      </c>
      <c r="C25" s="60" t="s">
        <v>13</v>
      </c>
      <c r="D25" s="60" t="s">
        <v>8</v>
      </c>
      <c r="E25" s="60" t="s">
        <v>8</v>
      </c>
      <c r="F25" s="60" t="s">
        <v>8</v>
      </c>
      <c r="G25" s="61" t="s">
        <v>8</v>
      </c>
      <c r="H25" s="62" t="s">
        <v>33</v>
      </c>
      <c r="I25" s="63">
        <f t="shared" si="0"/>
        <v>3605.2</v>
      </c>
      <c r="J25" s="63">
        <f>J26</f>
        <v>3605.2</v>
      </c>
      <c r="K25" s="63">
        <v>0</v>
      </c>
      <c r="L25" s="97"/>
      <c r="M25" s="97"/>
    </row>
    <row r="26" spans="1:13" ht="25.5">
      <c r="A26" s="98"/>
      <c r="B26" s="64" t="s">
        <v>21</v>
      </c>
      <c r="C26" s="64" t="s">
        <v>17</v>
      </c>
      <c r="D26" s="64" t="s">
        <v>8</v>
      </c>
      <c r="E26" s="64" t="s">
        <v>8</v>
      </c>
      <c r="F26" s="64" t="s">
        <v>8</v>
      </c>
      <c r="G26" s="65" t="s">
        <v>8</v>
      </c>
      <c r="H26" s="66" t="s">
        <v>34</v>
      </c>
      <c r="I26" s="63">
        <f t="shared" si="0"/>
        <v>3605.2</v>
      </c>
      <c r="J26" s="67">
        <v>3605.2</v>
      </c>
      <c r="K26" s="67">
        <v>0</v>
      </c>
      <c r="L26" s="99"/>
      <c r="M26" s="99"/>
    </row>
    <row r="27" spans="1:13" ht="15.75">
      <c r="A27" s="96"/>
      <c r="B27" s="60" t="s">
        <v>36</v>
      </c>
      <c r="C27" s="60" t="s">
        <v>13</v>
      </c>
      <c r="D27" s="60" t="s">
        <v>8</v>
      </c>
      <c r="E27" s="60" t="s">
        <v>8</v>
      </c>
      <c r="F27" s="60" t="s">
        <v>8</v>
      </c>
      <c r="G27" s="61" t="s">
        <v>8</v>
      </c>
      <c r="H27" s="62" t="s">
        <v>35</v>
      </c>
      <c r="I27" s="63">
        <f t="shared" si="0"/>
        <v>385670.2</v>
      </c>
      <c r="J27" s="63">
        <f>SUM(J28:J32)</f>
        <v>197668.1</v>
      </c>
      <c r="K27" s="63">
        <f>K28+K29+K31+K32</f>
        <v>188002.1</v>
      </c>
      <c r="L27" s="97"/>
      <c r="M27" s="97"/>
    </row>
    <row r="28" spans="1:13" ht="15.75">
      <c r="A28" s="98"/>
      <c r="B28" s="64" t="s">
        <v>36</v>
      </c>
      <c r="C28" s="64" t="s">
        <v>12</v>
      </c>
      <c r="D28" s="64" t="s">
        <v>8</v>
      </c>
      <c r="E28" s="64" t="s">
        <v>8</v>
      </c>
      <c r="F28" s="64" t="s">
        <v>8</v>
      </c>
      <c r="G28" s="65" t="s">
        <v>8</v>
      </c>
      <c r="H28" s="66" t="s">
        <v>37</v>
      </c>
      <c r="I28" s="63">
        <f t="shared" si="0"/>
        <v>90511.5</v>
      </c>
      <c r="J28" s="67">
        <f>3700+86768</f>
        <v>90468</v>
      </c>
      <c r="K28" s="67">
        <v>43.5</v>
      </c>
      <c r="L28" s="99"/>
      <c r="M28" s="99"/>
    </row>
    <row r="29" spans="1:13" ht="15.75">
      <c r="A29" s="98"/>
      <c r="B29" s="64" t="s">
        <v>36</v>
      </c>
      <c r="C29" s="64" t="s">
        <v>15</v>
      </c>
      <c r="D29" s="64" t="s">
        <v>8</v>
      </c>
      <c r="E29" s="64" t="s">
        <v>8</v>
      </c>
      <c r="F29" s="64" t="s">
        <v>8</v>
      </c>
      <c r="G29" s="65" t="s">
        <v>8</v>
      </c>
      <c r="H29" s="66" t="s">
        <v>38</v>
      </c>
      <c r="I29" s="63">
        <f t="shared" si="0"/>
        <v>267572.80000000005</v>
      </c>
      <c r="J29" s="67">
        <f>19727.4+61358.8+342.8</f>
        <v>81429.00000000001</v>
      </c>
      <c r="K29" s="67">
        <f>184724.2+1419.6</f>
        <v>186143.80000000002</v>
      </c>
      <c r="L29" s="99"/>
      <c r="M29" s="99"/>
    </row>
    <row r="30" spans="1:13" ht="25.5">
      <c r="A30" s="98"/>
      <c r="B30" s="64" t="s">
        <v>36</v>
      </c>
      <c r="C30" s="64" t="s">
        <v>30</v>
      </c>
      <c r="D30" s="64"/>
      <c r="E30" s="64"/>
      <c r="F30" s="64"/>
      <c r="G30" s="65"/>
      <c r="H30" s="66" t="s">
        <v>82</v>
      </c>
      <c r="I30" s="63">
        <f t="shared" si="0"/>
        <v>50</v>
      </c>
      <c r="J30" s="67">
        <v>50</v>
      </c>
      <c r="K30" s="67">
        <v>0</v>
      </c>
      <c r="L30" s="99"/>
      <c r="M30" s="99"/>
    </row>
    <row r="31" spans="1:13" ht="15" customHeight="1">
      <c r="A31" s="98"/>
      <c r="B31" s="64" t="s">
        <v>36</v>
      </c>
      <c r="C31" s="64" t="s">
        <v>36</v>
      </c>
      <c r="D31" s="64" t="s">
        <v>8</v>
      </c>
      <c r="E31" s="64" t="s">
        <v>8</v>
      </c>
      <c r="F31" s="64" t="s">
        <v>8</v>
      </c>
      <c r="G31" s="65" t="s">
        <v>8</v>
      </c>
      <c r="H31" s="66" t="s">
        <v>39</v>
      </c>
      <c r="I31" s="63">
        <f t="shared" si="0"/>
        <v>9292.9</v>
      </c>
      <c r="J31" s="67">
        <v>9292.9</v>
      </c>
      <c r="K31" s="67">
        <v>0</v>
      </c>
      <c r="L31" s="99"/>
      <c r="M31" s="99"/>
    </row>
    <row r="32" spans="1:14" ht="15.75">
      <c r="A32" s="98"/>
      <c r="B32" s="64" t="s">
        <v>36</v>
      </c>
      <c r="C32" s="64" t="s">
        <v>41</v>
      </c>
      <c r="D32" s="64" t="s">
        <v>8</v>
      </c>
      <c r="E32" s="64" t="s">
        <v>8</v>
      </c>
      <c r="F32" s="64" t="s">
        <v>8</v>
      </c>
      <c r="G32" s="65" t="s">
        <v>8</v>
      </c>
      <c r="H32" s="66" t="s">
        <v>40</v>
      </c>
      <c r="I32" s="63">
        <f t="shared" si="0"/>
        <v>18243</v>
      </c>
      <c r="J32" s="67">
        <f>81+16347.2</f>
        <v>16428.2</v>
      </c>
      <c r="K32" s="67">
        <f>1790.7+24.1</f>
        <v>1814.8</v>
      </c>
      <c r="L32" s="99"/>
      <c r="M32" s="99"/>
      <c r="N32" s="100"/>
    </row>
    <row r="33" spans="1:13" ht="15.75">
      <c r="A33" s="96"/>
      <c r="B33" s="60" t="s">
        <v>43</v>
      </c>
      <c r="C33" s="60" t="s">
        <v>13</v>
      </c>
      <c r="D33" s="60" t="s">
        <v>8</v>
      </c>
      <c r="E33" s="60" t="s">
        <v>8</v>
      </c>
      <c r="F33" s="60" t="s">
        <v>8</v>
      </c>
      <c r="G33" s="61" t="s">
        <v>8</v>
      </c>
      <c r="H33" s="62" t="s">
        <v>42</v>
      </c>
      <c r="I33" s="63">
        <f t="shared" si="0"/>
        <v>22245</v>
      </c>
      <c r="J33" s="63">
        <f>J34+J35</f>
        <v>22097.3</v>
      </c>
      <c r="K33" s="63">
        <f>K34+K35</f>
        <v>147.7</v>
      </c>
      <c r="L33" s="97"/>
      <c r="M33" s="97"/>
    </row>
    <row r="34" spans="1:13" ht="15.75">
      <c r="A34" s="98"/>
      <c r="B34" s="64" t="s">
        <v>43</v>
      </c>
      <c r="C34" s="64" t="s">
        <v>12</v>
      </c>
      <c r="D34" s="64" t="s">
        <v>8</v>
      </c>
      <c r="E34" s="64" t="s">
        <v>8</v>
      </c>
      <c r="F34" s="64" t="s">
        <v>8</v>
      </c>
      <c r="G34" s="65" t="s">
        <v>8</v>
      </c>
      <c r="H34" s="66" t="s">
        <v>44</v>
      </c>
      <c r="I34" s="63">
        <f t="shared" si="0"/>
        <v>20524.7</v>
      </c>
      <c r="J34" s="67">
        <f>1307.9+1400+17669.1</f>
        <v>20377</v>
      </c>
      <c r="K34" s="67">
        <f>147.7</f>
        <v>147.7</v>
      </c>
      <c r="L34" s="99"/>
      <c r="M34" s="99"/>
    </row>
    <row r="35" spans="1:13" ht="25.5">
      <c r="A35" s="98"/>
      <c r="B35" s="64" t="s">
        <v>43</v>
      </c>
      <c r="C35" s="64" t="s">
        <v>19</v>
      </c>
      <c r="D35" s="64" t="s">
        <v>8</v>
      </c>
      <c r="E35" s="64" t="s">
        <v>8</v>
      </c>
      <c r="F35" s="64" t="s">
        <v>8</v>
      </c>
      <c r="G35" s="65" t="s">
        <v>8</v>
      </c>
      <c r="H35" s="66" t="s">
        <v>45</v>
      </c>
      <c r="I35" s="63">
        <f t="shared" si="0"/>
        <v>1720.3</v>
      </c>
      <c r="J35" s="67">
        <v>1720.3</v>
      </c>
      <c r="K35" s="67">
        <v>0</v>
      </c>
      <c r="L35" s="99"/>
      <c r="M35" s="99"/>
    </row>
    <row r="36" spans="1:13" ht="15.75">
      <c r="A36" s="96"/>
      <c r="B36" s="60" t="s">
        <v>41</v>
      </c>
      <c r="C36" s="60" t="s">
        <v>13</v>
      </c>
      <c r="D36" s="60" t="s">
        <v>8</v>
      </c>
      <c r="E36" s="60" t="s">
        <v>8</v>
      </c>
      <c r="F36" s="60" t="s">
        <v>8</v>
      </c>
      <c r="G36" s="61" t="s">
        <v>8</v>
      </c>
      <c r="H36" s="62" t="s">
        <v>46</v>
      </c>
      <c r="I36" s="63">
        <f t="shared" si="0"/>
        <v>67620.3</v>
      </c>
      <c r="J36" s="63">
        <f>J37+J38+J39+J40+J41</f>
        <v>0</v>
      </c>
      <c r="K36" s="63">
        <f>K37+K38+K39+K40+K41</f>
        <v>67620.3</v>
      </c>
      <c r="L36" s="97"/>
      <c r="M36" s="97"/>
    </row>
    <row r="37" spans="1:13" ht="15.75">
      <c r="A37" s="98"/>
      <c r="B37" s="64" t="s">
        <v>41</v>
      </c>
      <c r="C37" s="64" t="s">
        <v>12</v>
      </c>
      <c r="D37" s="64" t="s">
        <v>8</v>
      </c>
      <c r="E37" s="64" t="s">
        <v>8</v>
      </c>
      <c r="F37" s="64" t="s">
        <v>8</v>
      </c>
      <c r="G37" s="65" t="s">
        <v>8</v>
      </c>
      <c r="H37" s="66" t="s">
        <v>47</v>
      </c>
      <c r="I37" s="63">
        <f t="shared" si="0"/>
        <v>19777.7</v>
      </c>
      <c r="J37" s="67">
        <v>0</v>
      </c>
      <c r="K37" s="67">
        <v>19777.7</v>
      </c>
      <c r="L37" s="99"/>
      <c r="M37" s="99"/>
    </row>
    <row r="38" spans="1:13" ht="18" customHeight="1">
      <c r="A38" s="98"/>
      <c r="B38" s="64" t="s">
        <v>41</v>
      </c>
      <c r="C38" s="64" t="s">
        <v>15</v>
      </c>
      <c r="D38" s="64" t="s">
        <v>8</v>
      </c>
      <c r="E38" s="64" t="s">
        <v>8</v>
      </c>
      <c r="F38" s="64" t="s">
        <v>8</v>
      </c>
      <c r="G38" s="65" t="s">
        <v>8</v>
      </c>
      <c r="H38" s="66" t="s">
        <v>48</v>
      </c>
      <c r="I38" s="63">
        <f t="shared" si="0"/>
        <v>28670.4</v>
      </c>
      <c r="J38" s="67">
        <v>0</v>
      </c>
      <c r="K38" s="67">
        <v>28670.4</v>
      </c>
      <c r="L38" s="99"/>
      <c r="M38" s="99"/>
    </row>
    <row r="39" spans="1:13" ht="25.5">
      <c r="A39" s="98"/>
      <c r="B39" s="64" t="s">
        <v>41</v>
      </c>
      <c r="C39" s="64" t="s">
        <v>17</v>
      </c>
      <c r="D39" s="64" t="s">
        <v>8</v>
      </c>
      <c r="E39" s="64" t="s">
        <v>8</v>
      </c>
      <c r="F39" s="64" t="s">
        <v>8</v>
      </c>
      <c r="G39" s="65" t="s">
        <v>8</v>
      </c>
      <c r="H39" s="66" t="s">
        <v>49</v>
      </c>
      <c r="I39" s="63">
        <f t="shared" si="0"/>
        <v>314.7</v>
      </c>
      <c r="J39" s="67">
        <v>0</v>
      </c>
      <c r="K39" s="67">
        <v>314.7</v>
      </c>
      <c r="L39" s="99"/>
      <c r="M39" s="99"/>
    </row>
    <row r="40" spans="1:13" ht="15.75">
      <c r="A40" s="98"/>
      <c r="B40" s="64" t="s">
        <v>41</v>
      </c>
      <c r="C40" s="64" t="s">
        <v>19</v>
      </c>
      <c r="D40" s="64" t="s">
        <v>8</v>
      </c>
      <c r="E40" s="64" t="s">
        <v>8</v>
      </c>
      <c r="F40" s="64" t="s">
        <v>8</v>
      </c>
      <c r="G40" s="65" t="s">
        <v>8</v>
      </c>
      <c r="H40" s="66" t="s">
        <v>50</v>
      </c>
      <c r="I40" s="63">
        <f t="shared" si="0"/>
        <v>12146.9</v>
      </c>
      <c r="J40" s="67">
        <v>0</v>
      </c>
      <c r="K40" s="67">
        <v>12146.9</v>
      </c>
      <c r="L40" s="99"/>
      <c r="M40" s="99"/>
    </row>
    <row r="41" spans="1:13" ht="13.5" customHeight="1">
      <c r="A41" s="98"/>
      <c r="B41" s="64" t="s">
        <v>41</v>
      </c>
      <c r="C41" s="64" t="s">
        <v>41</v>
      </c>
      <c r="D41" s="64" t="s">
        <v>8</v>
      </c>
      <c r="E41" s="64" t="s">
        <v>8</v>
      </c>
      <c r="F41" s="64" t="s">
        <v>8</v>
      </c>
      <c r="G41" s="65" t="s">
        <v>8</v>
      </c>
      <c r="H41" s="66" t="s">
        <v>51</v>
      </c>
      <c r="I41" s="67">
        <f t="shared" si="0"/>
        <v>6710.6</v>
      </c>
      <c r="J41" s="67">
        <v>0</v>
      </c>
      <c r="K41" s="67">
        <v>6710.6</v>
      </c>
      <c r="L41" s="99"/>
      <c r="M41" s="99"/>
    </row>
    <row r="42" spans="1:13" ht="15.75">
      <c r="A42" s="96"/>
      <c r="B42" s="60" t="s">
        <v>53</v>
      </c>
      <c r="C42" s="60" t="s">
        <v>13</v>
      </c>
      <c r="D42" s="60" t="s">
        <v>8</v>
      </c>
      <c r="E42" s="60" t="s">
        <v>8</v>
      </c>
      <c r="F42" s="60" t="s">
        <v>8</v>
      </c>
      <c r="G42" s="61" t="s">
        <v>8</v>
      </c>
      <c r="H42" s="62" t="s">
        <v>52</v>
      </c>
      <c r="I42" s="63">
        <f t="shared" si="0"/>
        <v>64794.2</v>
      </c>
      <c r="J42" s="63">
        <f>J43+J44+J45</f>
        <v>5350</v>
      </c>
      <c r="K42" s="63">
        <f>K43+K44+K45</f>
        <v>59444.2</v>
      </c>
      <c r="L42" s="97"/>
      <c r="M42" s="97"/>
    </row>
    <row r="43" spans="1:13" ht="15.75">
      <c r="A43" s="98"/>
      <c r="B43" s="64" t="s">
        <v>53</v>
      </c>
      <c r="C43" s="64" t="s">
        <v>12</v>
      </c>
      <c r="D43" s="64" t="s">
        <v>8</v>
      </c>
      <c r="E43" s="64" t="s">
        <v>8</v>
      </c>
      <c r="F43" s="64" t="s">
        <v>8</v>
      </c>
      <c r="G43" s="65" t="s">
        <v>8</v>
      </c>
      <c r="H43" s="66" t="s">
        <v>54</v>
      </c>
      <c r="I43" s="63">
        <f t="shared" si="0"/>
        <v>3005.6</v>
      </c>
      <c r="J43" s="67">
        <v>3005.6</v>
      </c>
      <c r="K43" s="67">
        <v>0</v>
      </c>
      <c r="L43" s="99"/>
      <c r="M43" s="99"/>
    </row>
    <row r="44" spans="1:13" ht="15.75">
      <c r="A44" s="98"/>
      <c r="B44" s="64" t="s">
        <v>53</v>
      </c>
      <c r="C44" s="64" t="s">
        <v>17</v>
      </c>
      <c r="D44" s="64" t="s">
        <v>8</v>
      </c>
      <c r="E44" s="64" t="s">
        <v>8</v>
      </c>
      <c r="F44" s="64" t="s">
        <v>8</v>
      </c>
      <c r="G44" s="65" t="s">
        <v>8</v>
      </c>
      <c r="H44" s="66" t="s">
        <v>55</v>
      </c>
      <c r="I44" s="63">
        <f t="shared" si="0"/>
        <v>44903.5</v>
      </c>
      <c r="J44" s="67">
        <v>2344.4</v>
      </c>
      <c r="K44" s="67">
        <v>42559.1</v>
      </c>
      <c r="L44" s="99"/>
      <c r="M44" s="99"/>
    </row>
    <row r="45" spans="1:13" ht="15.75">
      <c r="A45" s="98"/>
      <c r="B45" s="64" t="s">
        <v>53</v>
      </c>
      <c r="C45" s="64" t="s">
        <v>19</v>
      </c>
      <c r="D45" s="64" t="s">
        <v>8</v>
      </c>
      <c r="E45" s="64" t="s">
        <v>8</v>
      </c>
      <c r="F45" s="64" t="s">
        <v>8</v>
      </c>
      <c r="G45" s="65" t="s">
        <v>8</v>
      </c>
      <c r="H45" s="66" t="s">
        <v>56</v>
      </c>
      <c r="I45" s="63">
        <f t="shared" si="0"/>
        <v>16885.1</v>
      </c>
      <c r="J45" s="67"/>
      <c r="K45" s="67">
        <v>16885.1</v>
      </c>
      <c r="L45" s="99"/>
      <c r="M45" s="99"/>
    </row>
    <row r="46" spans="1:13" s="101" customFormat="1" ht="15.75">
      <c r="A46" s="96"/>
      <c r="B46" s="60" t="s">
        <v>23</v>
      </c>
      <c r="C46" s="60" t="s">
        <v>13</v>
      </c>
      <c r="D46" s="60" t="s">
        <v>8</v>
      </c>
      <c r="E46" s="60" t="s">
        <v>8</v>
      </c>
      <c r="F46" s="60" t="s">
        <v>8</v>
      </c>
      <c r="G46" s="61" t="s">
        <v>8</v>
      </c>
      <c r="H46" s="62" t="s">
        <v>57</v>
      </c>
      <c r="I46" s="63">
        <f t="shared" si="0"/>
        <v>4123.4</v>
      </c>
      <c r="J46" s="63">
        <f>J47</f>
        <v>4123.4</v>
      </c>
      <c r="K46" s="63">
        <v>0</v>
      </c>
      <c r="L46" s="97"/>
      <c r="M46" s="97"/>
    </row>
    <row r="47" spans="1:13" ht="15.75">
      <c r="A47" s="98"/>
      <c r="B47" s="64" t="s">
        <v>23</v>
      </c>
      <c r="C47" s="64" t="s">
        <v>12</v>
      </c>
      <c r="D47" s="64" t="s">
        <v>8</v>
      </c>
      <c r="E47" s="64" t="s">
        <v>8</v>
      </c>
      <c r="F47" s="64" t="s">
        <v>8</v>
      </c>
      <c r="G47" s="65" t="s">
        <v>8</v>
      </c>
      <c r="H47" s="66" t="s">
        <v>58</v>
      </c>
      <c r="I47" s="63">
        <f t="shared" si="0"/>
        <v>4123.4</v>
      </c>
      <c r="J47" s="67">
        <v>4123.4</v>
      </c>
      <c r="K47" s="67">
        <v>0</v>
      </c>
      <c r="L47" s="99"/>
      <c r="M47" s="99"/>
    </row>
    <row r="48" spans="1:13" s="101" customFormat="1" ht="17.25" customHeight="1">
      <c r="A48" s="96"/>
      <c r="B48" s="60" t="s">
        <v>28</v>
      </c>
      <c r="C48" s="60" t="s">
        <v>13</v>
      </c>
      <c r="D48" s="60" t="s">
        <v>8</v>
      </c>
      <c r="E48" s="60" t="s">
        <v>8</v>
      </c>
      <c r="F48" s="60" t="s">
        <v>8</v>
      </c>
      <c r="G48" s="61" t="s">
        <v>8</v>
      </c>
      <c r="H48" s="62" t="s">
        <v>59</v>
      </c>
      <c r="I48" s="63">
        <f t="shared" si="0"/>
        <v>1938.6</v>
      </c>
      <c r="J48" s="63">
        <f>J49+J50</f>
        <v>1938.6</v>
      </c>
      <c r="K48" s="63">
        <v>0</v>
      </c>
      <c r="L48" s="97"/>
      <c r="M48" s="97"/>
    </row>
    <row r="49" spans="1:13" ht="15.75">
      <c r="A49" s="98"/>
      <c r="B49" s="64" t="s">
        <v>28</v>
      </c>
      <c r="C49" s="64" t="s">
        <v>15</v>
      </c>
      <c r="D49" s="64" t="s">
        <v>8</v>
      </c>
      <c r="E49" s="64" t="s">
        <v>8</v>
      </c>
      <c r="F49" s="64" t="s">
        <v>8</v>
      </c>
      <c r="G49" s="65" t="s">
        <v>8</v>
      </c>
      <c r="H49" s="66" t="s">
        <v>60</v>
      </c>
      <c r="I49" s="63">
        <f t="shared" si="0"/>
        <v>1888.6</v>
      </c>
      <c r="J49" s="67">
        <v>1888.6</v>
      </c>
      <c r="K49" s="67">
        <v>0</v>
      </c>
      <c r="L49" s="99"/>
      <c r="M49" s="99"/>
    </row>
    <row r="50" spans="1:13" ht="25.5">
      <c r="A50" s="98"/>
      <c r="B50" s="64" t="s">
        <v>28</v>
      </c>
      <c r="C50" s="64" t="s">
        <v>19</v>
      </c>
      <c r="D50" s="64"/>
      <c r="E50" s="64"/>
      <c r="F50" s="64"/>
      <c r="G50" s="65"/>
      <c r="H50" s="66" t="s">
        <v>83</v>
      </c>
      <c r="I50" s="63">
        <f t="shared" si="0"/>
        <v>50</v>
      </c>
      <c r="J50" s="67">
        <v>50</v>
      </c>
      <c r="K50" s="67">
        <v>0</v>
      </c>
      <c r="L50" s="99"/>
      <c r="M50" s="99"/>
    </row>
    <row r="51" spans="1:13" ht="34.5" customHeight="1" hidden="1">
      <c r="A51" s="96"/>
      <c r="B51" s="60" t="s">
        <v>25</v>
      </c>
      <c r="C51" s="60" t="s">
        <v>13</v>
      </c>
      <c r="D51" s="60" t="s">
        <v>8</v>
      </c>
      <c r="E51" s="60" t="s">
        <v>8</v>
      </c>
      <c r="F51" s="60" t="s">
        <v>8</v>
      </c>
      <c r="G51" s="61" t="s">
        <v>8</v>
      </c>
      <c r="H51" s="62" t="s">
        <v>61</v>
      </c>
      <c r="I51" s="63">
        <f t="shared" si="0"/>
        <v>0</v>
      </c>
      <c r="J51" s="63"/>
      <c r="K51" s="63">
        <v>0</v>
      </c>
      <c r="L51" s="97"/>
      <c r="M51" s="97"/>
    </row>
    <row r="52" spans="1:13" ht="27" customHeight="1" hidden="1">
      <c r="A52" s="98"/>
      <c r="B52" s="64" t="s">
        <v>25</v>
      </c>
      <c r="C52" s="64" t="s">
        <v>12</v>
      </c>
      <c r="D52" s="64" t="s">
        <v>8</v>
      </c>
      <c r="E52" s="64" t="s">
        <v>8</v>
      </c>
      <c r="F52" s="64" t="s">
        <v>8</v>
      </c>
      <c r="G52" s="65" t="s">
        <v>8</v>
      </c>
      <c r="H52" s="66" t="s">
        <v>62</v>
      </c>
      <c r="I52" s="67">
        <f t="shared" si="0"/>
        <v>0</v>
      </c>
      <c r="J52" s="67"/>
      <c r="K52" s="67"/>
      <c r="L52" s="99"/>
      <c r="M52" s="99"/>
    </row>
    <row r="53" spans="1:13" s="103" customFormat="1" ht="51.75" customHeight="1" hidden="1">
      <c r="A53" s="96"/>
      <c r="B53" s="60" t="s">
        <v>64</v>
      </c>
      <c r="C53" s="60" t="s">
        <v>13</v>
      </c>
      <c r="D53" s="60" t="s">
        <v>8</v>
      </c>
      <c r="E53" s="60" t="s">
        <v>8</v>
      </c>
      <c r="F53" s="60" t="s">
        <v>8</v>
      </c>
      <c r="G53" s="61" t="s">
        <v>8</v>
      </c>
      <c r="H53" s="62" t="s">
        <v>63</v>
      </c>
      <c r="I53" s="63">
        <f t="shared" si="0"/>
        <v>0</v>
      </c>
      <c r="J53" s="63">
        <f>J54</f>
        <v>0</v>
      </c>
      <c r="K53" s="63"/>
      <c r="L53" s="102"/>
      <c r="M53" s="102"/>
    </row>
    <row r="54" spans="1:13" ht="40.5" customHeight="1" hidden="1">
      <c r="A54" s="98"/>
      <c r="B54" s="104" t="s">
        <v>64</v>
      </c>
      <c r="C54" s="104" t="s">
        <v>17</v>
      </c>
      <c r="D54" s="104" t="s">
        <v>8</v>
      </c>
      <c r="E54" s="104" t="s">
        <v>8</v>
      </c>
      <c r="F54" s="104" t="s">
        <v>8</v>
      </c>
      <c r="G54" s="105" t="s">
        <v>8</v>
      </c>
      <c r="H54" s="106" t="s">
        <v>65</v>
      </c>
      <c r="I54" s="107">
        <f t="shared" si="0"/>
        <v>0</v>
      </c>
      <c r="J54" s="107">
        <v>0</v>
      </c>
      <c r="K54" s="107"/>
      <c r="L54" s="99"/>
      <c r="M54" s="99"/>
    </row>
    <row r="55" spans="1:13" ht="22.5" customHeight="1">
      <c r="A55" s="87"/>
      <c r="B55" s="68" t="s">
        <v>8</v>
      </c>
      <c r="C55" s="68" t="s">
        <v>8</v>
      </c>
      <c r="D55" s="68" t="s">
        <v>8</v>
      </c>
      <c r="E55" s="68" t="s">
        <v>8</v>
      </c>
      <c r="F55" s="68" t="s">
        <v>8</v>
      </c>
      <c r="G55" s="69" t="s">
        <v>8</v>
      </c>
      <c r="H55" s="70" t="s">
        <v>66</v>
      </c>
      <c r="I55" s="71">
        <f>I13+I20+I22+I25+I27+I33+I36+I42+I46+I48+I51+I53</f>
        <v>640547</v>
      </c>
      <c r="J55" s="71">
        <f>J13+J20+J22+J25+J27+J33+J36+J42+J46+J48+J51+J53</f>
        <v>315135.39999999997</v>
      </c>
      <c r="K55" s="71">
        <f>K13+K20+K22+K25+K27+K33+K36+K42+K46+K48+K51+K53</f>
        <v>325411.60000000003</v>
      </c>
      <c r="L55" s="108"/>
      <c r="M55" s="108"/>
    </row>
    <row r="57" spans="9:10" ht="12.75">
      <c r="I57" s="73"/>
      <c r="J57" s="73"/>
    </row>
  </sheetData>
  <sheetProtection/>
  <mergeCells count="6">
    <mergeCell ref="H10:H11"/>
    <mergeCell ref="I10:I11"/>
    <mergeCell ref="J10:J11"/>
    <mergeCell ref="K10:K11"/>
    <mergeCell ref="A5:L5"/>
    <mergeCell ref="J3:K3"/>
  </mergeCells>
  <printOptions/>
  <pageMargins left="0.7874015748031497" right="0.3937007874015748" top="0.4330708661417323" bottom="0.4330708661417323" header="0.2362204724409449" footer="0.2362204724409449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S57"/>
  <sheetViews>
    <sheetView showGridLines="0" tabSelected="1" zoomScalePageLayoutView="0" workbookViewId="0" topLeftCell="A1">
      <selection activeCell="J3" sqref="J3:K3"/>
    </sheetView>
  </sheetViews>
  <sheetFormatPr defaultColWidth="8.875" defaultRowHeight="12.75"/>
  <cols>
    <col min="1" max="1" width="5.875" style="72" customWidth="1"/>
    <col min="2" max="2" width="7.00390625" style="72" customWidth="1"/>
    <col min="3" max="3" width="6.75390625" style="72" customWidth="1"/>
    <col min="4" max="4" width="16.25390625" style="72" hidden="1" customWidth="1"/>
    <col min="5" max="5" width="10.00390625" style="72" hidden="1" customWidth="1"/>
    <col min="6" max="7" width="10.75390625" style="72" hidden="1" customWidth="1"/>
    <col min="8" max="8" width="40.25390625" style="72" customWidth="1"/>
    <col min="9" max="9" width="16.25390625" style="72" customWidth="1"/>
    <col min="10" max="10" width="15.00390625" style="72" customWidth="1"/>
    <col min="11" max="11" width="14.875" style="72" customWidth="1"/>
    <col min="12" max="16384" width="8.875" style="72" customWidth="1"/>
  </cols>
  <sheetData>
    <row r="1" spans="2:11" ht="18.75">
      <c r="B1" s="74"/>
      <c r="C1" s="74"/>
      <c r="D1" s="74"/>
      <c r="E1" s="74"/>
      <c r="F1" s="74"/>
      <c r="G1" s="75"/>
      <c r="H1" s="76"/>
      <c r="I1" s="77"/>
      <c r="J1" s="76"/>
      <c r="K1" s="77" t="s">
        <v>73</v>
      </c>
    </row>
    <row r="2" spans="2:11" ht="18.75">
      <c r="B2" s="78"/>
      <c r="C2" s="78"/>
      <c r="D2" s="78"/>
      <c r="E2" s="78"/>
      <c r="F2" s="78"/>
      <c r="G2" s="79"/>
      <c r="H2" s="80"/>
      <c r="I2" s="81"/>
      <c r="J2" s="80"/>
      <c r="K2" s="81" t="s">
        <v>7</v>
      </c>
    </row>
    <row r="3" spans="2:11" ht="18.75">
      <c r="B3" s="78"/>
      <c r="C3" s="78"/>
      <c r="D3" s="78"/>
      <c r="E3" s="78"/>
      <c r="F3" s="78"/>
      <c r="G3" s="79"/>
      <c r="H3" s="80"/>
      <c r="I3" s="81"/>
      <c r="J3" s="123" t="s">
        <v>102</v>
      </c>
      <c r="K3" s="123"/>
    </row>
    <row r="4" spans="2:11" ht="18.75">
      <c r="B4" s="78"/>
      <c r="C4" s="78"/>
      <c r="D4" s="78"/>
      <c r="E4" s="78"/>
      <c r="F4" s="78"/>
      <c r="G4" s="79"/>
      <c r="H4" s="80"/>
      <c r="I4" s="81"/>
      <c r="J4" s="80"/>
      <c r="K4" s="81"/>
    </row>
    <row r="5" spans="2:19" ht="37.5" customHeight="1">
      <c r="B5" s="122" t="s">
        <v>74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82"/>
      <c r="N5" s="82"/>
      <c r="O5" s="82"/>
      <c r="P5" s="82"/>
      <c r="Q5" s="82"/>
      <c r="R5" s="82"/>
      <c r="S5" s="82"/>
    </row>
    <row r="6" spans="2:10" ht="18.75" hidden="1">
      <c r="B6" s="83"/>
      <c r="C6" s="83"/>
      <c r="D6" s="83"/>
      <c r="E6" s="83"/>
      <c r="F6" s="83"/>
      <c r="G6" s="83"/>
      <c r="H6" s="83"/>
      <c r="I6" s="83"/>
      <c r="J6" s="83"/>
    </row>
    <row r="7" spans="2:10" ht="18.75">
      <c r="B7" s="83"/>
      <c r="C7" s="83"/>
      <c r="D7" s="83"/>
      <c r="E7" s="83"/>
      <c r="F7" s="83"/>
      <c r="G7" s="83"/>
      <c r="H7" s="83"/>
      <c r="I7" s="83"/>
      <c r="J7" s="83"/>
    </row>
    <row r="8" spans="2:10" ht="18.75">
      <c r="B8" s="83"/>
      <c r="C8" s="83"/>
      <c r="D8" s="83"/>
      <c r="E8" s="83"/>
      <c r="F8" s="83"/>
      <c r="G8" s="83"/>
      <c r="H8" s="83"/>
      <c r="I8" s="83"/>
      <c r="J8" s="83"/>
    </row>
    <row r="9" spans="2:11" ht="12.75">
      <c r="B9" s="84"/>
      <c r="C9" s="84"/>
      <c r="D9" s="84"/>
      <c r="E9" s="84"/>
      <c r="F9" s="84"/>
      <c r="G9" s="85" t="s">
        <v>8</v>
      </c>
      <c r="H9" s="86"/>
      <c r="I9" s="86"/>
      <c r="J9" s="86"/>
      <c r="K9" s="86" t="s">
        <v>9</v>
      </c>
    </row>
    <row r="10" spans="2:11" ht="12.75" customHeight="1">
      <c r="B10" s="88"/>
      <c r="C10" s="89"/>
      <c r="D10" s="87"/>
      <c r="E10" s="87"/>
      <c r="F10" s="87"/>
      <c r="G10" s="87"/>
      <c r="H10" s="118" t="s">
        <v>10</v>
      </c>
      <c r="I10" s="119" t="s">
        <v>67</v>
      </c>
      <c r="J10" s="120" t="s">
        <v>68</v>
      </c>
      <c r="K10" s="120" t="s">
        <v>69</v>
      </c>
    </row>
    <row r="11" spans="2:11" ht="12.75" customHeight="1">
      <c r="B11" s="68" t="s">
        <v>1</v>
      </c>
      <c r="C11" s="68" t="s">
        <v>2</v>
      </c>
      <c r="D11" s="91" t="s">
        <v>3</v>
      </c>
      <c r="E11" s="91" t="s">
        <v>4</v>
      </c>
      <c r="F11" s="91" t="s">
        <v>5</v>
      </c>
      <c r="G11" s="91" t="s">
        <v>6</v>
      </c>
      <c r="H11" s="119"/>
      <c r="I11" s="119"/>
      <c r="J11" s="121"/>
      <c r="K11" s="121"/>
    </row>
    <row r="12" spans="2:11" s="95" customFormat="1" ht="12.75" customHeight="1">
      <c r="B12" s="93">
        <v>1</v>
      </c>
      <c r="C12" s="93">
        <v>2</v>
      </c>
      <c r="D12" s="93"/>
      <c r="E12" s="93"/>
      <c r="F12" s="93"/>
      <c r="G12" s="94"/>
      <c r="H12" s="93">
        <v>3</v>
      </c>
      <c r="I12" s="93">
        <v>4</v>
      </c>
      <c r="J12" s="93">
        <v>5</v>
      </c>
      <c r="K12" s="93">
        <v>6</v>
      </c>
    </row>
    <row r="13" spans="2:12" ht="24" customHeight="1">
      <c r="B13" s="60" t="s">
        <v>12</v>
      </c>
      <c r="C13" s="60" t="s">
        <v>13</v>
      </c>
      <c r="D13" s="60" t="s">
        <v>8</v>
      </c>
      <c r="E13" s="60" t="s">
        <v>8</v>
      </c>
      <c r="F13" s="60" t="s">
        <v>8</v>
      </c>
      <c r="G13" s="61" t="s">
        <v>8</v>
      </c>
      <c r="H13" s="62" t="s">
        <v>11</v>
      </c>
      <c r="I13" s="63">
        <f>SUM(I14:I19)</f>
        <v>103459.2</v>
      </c>
      <c r="J13" s="63">
        <f>SUM(J14:J19)</f>
        <v>92927.6</v>
      </c>
      <c r="K13" s="63">
        <f>SUM(K14:K19)</f>
        <v>10531.6</v>
      </c>
      <c r="L13" s="97"/>
    </row>
    <row r="14" spans="2:12" ht="42" customHeight="1">
      <c r="B14" s="64" t="s">
        <v>12</v>
      </c>
      <c r="C14" s="64" t="s">
        <v>15</v>
      </c>
      <c r="D14" s="64" t="s">
        <v>8</v>
      </c>
      <c r="E14" s="64" t="s">
        <v>8</v>
      </c>
      <c r="F14" s="64" t="s">
        <v>8</v>
      </c>
      <c r="G14" s="65" t="s">
        <v>8</v>
      </c>
      <c r="H14" s="66" t="s">
        <v>14</v>
      </c>
      <c r="I14" s="63">
        <f aca="true" t="shared" si="0" ref="I14:I54">J14+K14</f>
        <v>1045</v>
      </c>
      <c r="J14" s="67">
        <v>1045</v>
      </c>
      <c r="K14" s="67">
        <v>0</v>
      </c>
      <c r="L14" s="99"/>
    </row>
    <row r="15" spans="2:12" ht="55.5" customHeight="1">
      <c r="B15" s="64" t="s">
        <v>12</v>
      </c>
      <c r="C15" s="64" t="s">
        <v>17</v>
      </c>
      <c r="D15" s="64" t="s">
        <v>8</v>
      </c>
      <c r="E15" s="64" t="s">
        <v>8</v>
      </c>
      <c r="F15" s="64" t="s">
        <v>8</v>
      </c>
      <c r="G15" s="65" t="s">
        <v>8</v>
      </c>
      <c r="H15" s="66" t="s">
        <v>16</v>
      </c>
      <c r="I15" s="63">
        <f t="shared" si="0"/>
        <v>3786.5</v>
      </c>
      <c r="J15" s="67">
        <v>3786.5</v>
      </c>
      <c r="K15" s="67">
        <v>0</v>
      </c>
      <c r="L15" s="99"/>
    </row>
    <row r="16" spans="2:12" ht="53.25" customHeight="1">
      <c r="B16" s="64" t="s">
        <v>12</v>
      </c>
      <c r="C16" s="64" t="s">
        <v>19</v>
      </c>
      <c r="D16" s="64" t="s">
        <v>8</v>
      </c>
      <c r="E16" s="64" t="s">
        <v>8</v>
      </c>
      <c r="F16" s="64" t="s">
        <v>8</v>
      </c>
      <c r="G16" s="65" t="s">
        <v>8</v>
      </c>
      <c r="H16" s="66" t="s">
        <v>18</v>
      </c>
      <c r="I16" s="63">
        <f t="shared" si="0"/>
        <v>26305.4</v>
      </c>
      <c r="J16" s="67">
        <v>25048.9</v>
      </c>
      <c r="K16" s="67">
        <f>553.1+320.9+382.5</f>
        <v>1256.5</v>
      </c>
      <c r="L16" s="99"/>
    </row>
    <row r="17" spans="2:12" ht="42" customHeight="1">
      <c r="B17" s="64" t="s">
        <v>12</v>
      </c>
      <c r="C17" s="64" t="s">
        <v>21</v>
      </c>
      <c r="D17" s="64" t="s">
        <v>8</v>
      </c>
      <c r="E17" s="64" t="s">
        <v>8</v>
      </c>
      <c r="F17" s="64" t="s">
        <v>8</v>
      </c>
      <c r="G17" s="65" t="s">
        <v>8</v>
      </c>
      <c r="H17" s="66" t="s">
        <v>20</v>
      </c>
      <c r="I17" s="63">
        <f t="shared" si="0"/>
        <v>9685.3</v>
      </c>
      <c r="J17" s="67">
        <v>2509.3</v>
      </c>
      <c r="K17" s="67">
        <f>7176</f>
        <v>7176</v>
      </c>
      <c r="L17" s="99"/>
    </row>
    <row r="18" spans="2:12" ht="15.75" customHeight="1">
      <c r="B18" s="64" t="s">
        <v>12</v>
      </c>
      <c r="C18" s="64" t="s">
        <v>23</v>
      </c>
      <c r="D18" s="64" t="s">
        <v>8</v>
      </c>
      <c r="E18" s="64" t="s">
        <v>8</v>
      </c>
      <c r="F18" s="64" t="s">
        <v>8</v>
      </c>
      <c r="G18" s="65" t="s">
        <v>8</v>
      </c>
      <c r="H18" s="66" t="s">
        <v>22</v>
      </c>
      <c r="I18" s="63">
        <f t="shared" si="0"/>
        <v>500</v>
      </c>
      <c r="J18" s="67">
        <v>500</v>
      </c>
      <c r="K18" s="67">
        <v>0</v>
      </c>
      <c r="L18" s="99"/>
    </row>
    <row r="19" spans="2:12" ht="15.75" customHeight="1">
      <c r="B19" s="64" t="s">
        <v>12</v>
      </c>
      <c r="C19" s="64" t="s">
        <v>25</v>
      </c>
      <c r="D19" s="64" t="s">
        <v>8</v>
      </c>
      <c r="E19" s="64" t="s">
        <v>8</v>
      </c>
      <c r="F19" s="64" t="s">
        <v>8</v>
      </c>
      <c r="G19" s="65" t="s">
        <v>8</v>
      </c>
      <c r="H19" s="66" t="s">
        <v>24</v>
      </c>
      <c r="I19" s="63">
        <f>J19+K19</f>
        <v>62137</v>
      </c>
      <c r="J19" s="67">
        <v>60037.9</v>
      </c>
      <c r="K19" s="67">
        <v>2099.1</v>
      </c>
      <c r="L19" s="99"/>
    </row>
    <row r="20" spans="2:12" ht="15.75" customHeight="1" hidden="1">
      <c r="B20" s="60" t="s">
        <v>19</v>
      </c>
      <c r="C20" s="60" t="s">
        <v>13</v>
      </c>
      <c r="D20" s="60" t="s">
        <v>8</v>
      </c>
      <c r="E20" s="60" t="s">
        <v>8</v>
      </c>
      <c r="F20" s="60" t="s">
        <v>8</v>
      </c>
      <c r="G20" s="61" t="s">
        <v>8</v>
      </c>
      <c r="H20" s="62" t="s">
        <v>26</v>
      </c>
      <c r="I20" s="63">
        <f t="shared" si="0"/>
        <v>0</v>
      </c>
      <c r="J20" s="63">
        <f>J21</f>
        <v>0</v>
      </c>
      <c r="K20" s="63"/>
      <c r="L20" s="97"/>
    </row>
    <row r="21" spans="2:12" ht="15.75" customHeight="1" hidden="1">
      <c r="B21" s="64" t="s">
        <v>19</v>
      </c>
      <c r="C21" s="64" t="s">
        <v>28</v>
      </c>
      <c r="D21" s="64" t="s">
        <v>8</v>
      </c>
      <c r="E21" s="64" t="s">
        <v>8</v>
      </c>
      <c r="F21" s="64" t="s">
        <v>8</v>
      </c>
      <c r="G21" s="65" t="s">
        <v>8</v>
      </c>
      <c r="H21" s="66" t="s">
        <v>27</v>
      </c>
      <c r="I21" s="63">
        <f t="shared" si="0"/>
        <v>0</v>
      </c>
      <c r="J21" s="67">
        <v>0</v>
      </c>
      <c r="K21" s="67"/>
      <c r="L21" s="99"/>
    </row>
    <row r="22" spans="2:12" ht="16.5" customHeight="1">
      <c r="B22" s="60" t="s">
        <v>30</v>
      </c>
      <c r="C22" s="60" t="s">
        <v>13</v>
      </c>
      <c r="D22" s="60" t="s">
        <v>8</v>
      </c>
      <c r="E22" s="60" t="s">
        <v>8</v>
      </c>
      <c r="F22" s="60" t="s">
        <v>8</v>
      </c>
      <c r="G22" s="61" t="s">
        <v>8</v>
      </c>
      <c r="H22" s="62" t="s">
        <v>29</v>
      </c>
      <c r="I22" s="63">
        <f t="shared" si="0"/>
        <v>5094.2</v>
      </c>
      <c r="J22" s="63">
        <f>J23+J24</f>
        <v>5094.2</v>
      </c>
      <c r="K22" s="63">
        <f>K23+K24</f>
        <v>0</v>
      </c>
      <c r="L22" s="97"/>
    </row>
    <row r="23" spans="2:12" ht="15.75" customHeight="1" hidden="1">
      <c r="B23" s="64" t="s">
        <v>30</v>
      </c>
      <c r="C23" s="64" t="s">
        <v>15</v>
      </c>
      <c r="D23" s="64" t="s">
        <v>8</v>
      </c>
      <c r="E23" s="64" t="s">
        <v>8</v>
      </c>
      <c r="F23" s="64" t="s">
        <v>8</v>
      </c>
      <c r="G23" s="65" t="s">
        <v>8</v>
      </c>
      <c r="H23" s="66" t="s">
        <v>31</v>
      </c>
      <c r="I23" s="63">
        <f t="shared" si="0"/>
        <v>0</v>
      </c>
      <c r="J23" s="67"/>
      <c r="K23" s="67"/>
      <c r="L23" s="99"/>
    </row>
    <row r="24" spans="2:12" ht="27" customHeight="1">
      <c r="B24" s="64" t="s">
        <v>30</v>
      </c>
      <c r="C24" s="64" t="s">
        <v>30</v>
      </c>
      <c r="D24" s="64" t="s">
        <v>8</v>
      </c>
      <c r="E24" s="64" t="s">
        <v>8</v>
      </c>
      <c r="F24" s="64" t="s">
        <v>8</v>
      </c>
      <c r="G24" s="65" t="s">
        <v>8</v>
      </c>
      <c r="H24" s="66" t="s">
        <v>32</v>
      </c>
      <c r="I24" s="63">
        <f t="shared" si="0"/>
        <v>5094.2</v>
      </c>
      <c r="J24" s="67">
        <v>5094.2</v>
      </c>
      <c r="K24" s="67">
        <v>0</v>
      </c>
      <c r="L24" s="99"/>
    </row>
    <row r="25" spans="2:12" ht="15.75" customHeight="1">
      <c r="B25" s="60" t="s">
        <v>21</v>
      </c>
      <c r="C25" s="60" t="s">
        <v>13</v>
      </c>
      <c r="D25" s="60" t="s">
        <v>8</v>
      </c>
      <c r="E25" s="60" t="s">
        <v>8</v>
      </c>
      <c r="F25" s="60" t="s">
        <v>8</v>
      </c>
      <c r="G25" s="61" t="s">
        <v>8</v>
      </c>
      <c r="H25" s="62" t="s">
        <v>33</v>
      </c>
      <c r="I25" s="63">
        <f t="shared" si="0"/>
        <v>3312.5</v>
      </c>
      <c r="J25" s="63">
        <f>J26</f>
        <v>3312.5</v>
      </c>
      <c r="K25" s="63">
        <v>0</v>
      </c>
      <c r="L25" s="97"/>
    </row>
    <row r="26" spans="2:12" ht="31.5" customHeight="1">
      <c r="B26" s="64" t="s">
        <v>21</v>
      </c>
      <c r="C26" s="64" t="s">
        <v>17</v>
      </c>
      <c r="D26" s="64" t="s">
        <v>8</v>
      </c>
      <c r="E26" s="64" t="s">
        <v>8</v>
      </c>
      <c r="F26" s="64" t="s">
        <v>8</v>
      </c>
      <c r="G26" s="65" t="s">
        <v>8</v>
      </c>
      <c r="H26" s="66" t="s">
        <v>34</v>
      </c>
      <c r="I26" s="63">
        <f t="shared" si="0"/>
        <v>3312.5</v>
      </c>
      <c r="J26" s="67">
        <v>3312.5</v>
      </c>
      <c r="K26" s="67">
        <v>0</v>
      </c>
      <c r="L26" s="99"/>
    </row>
    <row r="27" spans="2:12" ht="15.75" customHeight="1">
      <c r="B27" s="60" t="s">
        <v>36</v>
      </c>
      <c r="C27" s="60" t="s">
        <v>13</v>
      </c>
      <c r="D27" s="60" t="s">
        <v>8</v>
      </c>
      <c r="E27" s="60" t="s">
        <v>8</v>
      </c>
      <c r="F27" s="60" t="s">
        <v>8</v>
      </c>
      <c r="G27" s="61" t="s">
        <v>8</v>
      </c>
      <c r="H27" s="62" t="s">
        <v>35</v>
      </c>
      <c r="I27" s="63">
        <f t="shared" si="0"/>
        <v>385976.80000000005</v>
      </c>
      <c r="J27" s="63">
        <f>J28+J29+J30+J31+J32</f>
        <v>192646.90000000002</v>
      </c>
      <c r="K27" s="63">
        <f>K28+K29+K31+K32</f>
        <v>193329.9</v>
      </c>
      <c r="L27" s="97"/>
    </row>
    <row r="28" spans="2:12" ht="15.75" customHeight="1">
      <c r="B28" s="64" t="s">
        <v>36</v>
      </c>
      <c r="C28" s="64" t="s">
        <v>12</v>
      </c>
      <c r="D28" s="64" t="s">
        <v>8</v>
      </c>
      <c r="E28" s="64" t="s">
        <v>8</v>
      </c>
      <c r="F28" s="64" t="s">
        <v>8</v>
      </c>
      <c r="G28" s="65" t="s">
        <v>8</v>
      </c>
      <c r="H28" s="66" t="s">
        <v>37</v>
      </c>
      <c r="I28" s="63">
        <f t="shared" si="0"/>
        <v>86811.5</v>
      </c>
      <c r="J28" s="67">
        <v>86768</v>
      </c>
      <c r="K28" s="67">
        <f>43.5</f>
        <v>43.5</v>
      </c>
      <c r="L28" s="99"/>
    </row>
    <row r="29" spans="2:12" ht="15.75" customHeight="1">
      <c r="B29" s="64" t="s">
        <v>36</v>
      </c>
      <c r="C29" s="64" t="s">
        <v>15</v>
      </c>
      <c r="D29" s="64" t="s">
        <v>8</v>
      </c>
      <c r="E29" s="64" t="s">
        <v>8</v>
      </c>
      <c r="F29" s="64" t="s">
        <v>8</v>
      </c>
      <c r="G29" s="65" t="s">
        <v>8</v>
      </c>
      <c r="H29" s="66" t="s">
        <v>38</v>
      </c>
      <c r="I29" s="63">
        <f t="shared" si="0"/>
        <v>272886.5</v>
      </c>
      <c r="J29" s="67">
        <f>19792.9+61338.8+342.8</f>
        <v>81474.50000000001</v>
      </c>
      <c r="K29" s="67">
        <f>189951.2+1460.8</f>
        <v>191412</v>
      </c>
      <c r="L29" s="99"/>
    </row>
    <row r="30" spans="2:12" ht="30.75" customHeight="1">
      <c r="B30" s="64" t="s">
        <v>36</v>
      </c>
      <c r="C30" s="64" t="s">
        <v>30</v>
      </c>
      <c r="D30" s="64"/>
      <c r="E30" s="64"/>
      <c r="F30" s="64"/>
      <c r="G30" s="65"/>
      <c r="H30" s="66" t="s">
        <v>82</v>
      </c>
      <c r="I30" s="63">
        <f t="shared" si="0"/>
        <v>50</v>
      </c>
      <c r="J30" s="67">
        <v>50</v>
      </c>
      <c r="K30" s="67">
        <v>0</v>
      </c>
      <c r="L30" s="99"/>
    </row>
    <row r="31" spans="2:12" ht="15" customHeight="1">
      <c r="B31" s="64" t="s">
        <v>36</v>
      </c>
      <c r="C31" s="64" t="s">
        <v>36</v>
      </c>
      <c r="D31" s="64" t="s">
        <v>8</v>
      </c>
      <c r="E31" s="64" t="s">
        <v>8</v>
      </c>
      <c r="F31" s="64" t="s">
        <v>8</v>
      </c>
      <c r="G31" s="65" t="s">
        <v>8</v>
      </c>
      <c r="H31" s="66" t="s">
        <v>39</v>
      </c>
      <c r="I31" s="63">
        <f t="shared" si="0"/>
        <v>9314.7</v>
      </c>
      <c r="J31" s="67">
        <v>9314.7</v>
      </c>
      <c r="K31" s="67">
        <v>0</v>
      </c>
      <c r="L31" s="99"/>
    </row>
    <row r="32" spans="2:12" ht="15.75" customHeight="1">
      <c r="B32" s="64" t="s">
        <v>36</v>
      </c>
      <c r="C32" s="64" t="s">
        <v>41</v>
      </c>
      <c r="D32" s="64" t="s">
        <v>8</v>
      </c>
      <c r="E32" s="64" t="s">
        <v>8</v>
      </c>
      <c r="F32" s="64" t="s">
        <v>8</v>
      </c>
      <c r="G32" s="65" t="s">
        <v>8</v>
      </c>
      <c r="H32" s="66" t="s">
        <v>40</v>
      </c>
      <c r="I32" s="63">
        <f t="shared" si="0"/>
        <v>16914.100000000002</v>
      </c>
      <c r="J32" s="67">
        <f>31+15008.7</f>
        <v>15039.7</v>
      </c>
      <c r="K32" s="67">
        <f>24.1+1850.3</f>
        <v>1874.3999999999999</v>
      </c>
      <c r="L32" s="99"/>
    </row>
    <row r="33" spans="2:12" ht="15.75" customHeight="1">
      <c r="B33" s="60" t="s">
        <v>43</v>
      </c>
      <c r="C33" s="60" t="s">
        <v>13</v>
      </c>
      <c r="D33" s="60" t="s">
        <v>8</v>
      </c>
      <c r="E33" s="60" t="s">
        <v>8</v>
      </c>
      <c r="F33" s="60" t="s">
        <v>8</v>
      </c>
      <c r="G33" s="61" t="s">
        <v>8</v>
      </c>
      <c r="H33" s="62" t="s">
        <v>42</v>
      </c>
      <c r="I33" s="63">
        <f t="shared" si="0"/>
        <v>21072.5</v>
      </c>
      <c r="J33" s="63">
        <f>J34+J35</f>
        <v>20924.8</v>
      </c>
      <c r="K33" s="63">
        <f>K34+K35</f>
        <v>147.7</v>
      </c>
      <c r="L33" s="97"/>
    </row>
    <row r="34" spans="2:12" ht="15.75">
      <c r="B34" s="64" t="s">
        <v>43</v>
      </c>
      <c r="C34" s="64" t="s">
        <v>12</v>
      </c>
      <c r="D34" s="64" t="s">
        <v>8</v>
      </c>
      <c r="E34" s="64" t="s">
        <v>8</v>
      </c>
      <c r="F34" s="64" t="s">
        <v>8</v>
      </c>
      <c r="G34" s="65" t="s">
        <v>8</v>
      </c>
      <c r="H34" s="66" t="s">
        <v>44</v>
      </c>
      <c r="I34" s="63">
        <f t="shared" si="0"/>
        <v>19357.2</v>
      </c>
      <c r="J34" s="67">
        <v>19209.5</v>
      </c>
      <c r="K34" s="67">
        <f>147.7</f>
        <v>147.7</v>
      </c>
      <c r="L34" s="99"/>
    </row>
    <row r="35" spans="2:12" ht="30" customHeight="1">
      <c r="B35" s="64" t="s">
        <v>43</v>
      </c>
      <c r="C35" s="64" t="s">
        <v>19</v>
      </c>
      <c r="D35" s="64" t="s">
        <v>8</v>
      </c>
      <c r="E35" s="64" t="s">
        <v>8</v>
      </c>
      <c r="F35" s="64" t="s">
        <v>8</v>
      </c>
      <c r="G35" s="65" t="s">
        <v>8</v>
      </c>
      <c r="H35" s="66" t="s">
        <v>45</v>
      </c>
      <c r="I35" s="63">
        <f t="shared" si="0"/>
        <v>1715.3</v>
      </c>
      <c r="J35" s="67">
        <v>1715.3</v>
      </c>
      <c r="K35" s="67">
        <v>0</v>
      </c>
      <c r="L35" s="99"/>
    </row>
    <row r="36" spans="2:12" ht="15.75" customHeight="1">
      <c r="B36" s="60" t="s">
        <v>41</v>
      </c>
      <c r="C36" s="60" t="s">
        <v>13</v>
      </c>
      <c r="D36" s="60" t="s">
        <v>8</v>
      </c>
      <c r="E36" s="60" t="s">
        <v>8</v>
      </c>
      <c r="F36" s="60" t="s">
        <v>8</v>
      </c>
      <c r="G36" s="61" t="s">
        <v>8</v>
      </c>
      <c r="H36" s="62" t="s">
        <v>46</v>
      </c>
      <c r="I36" s="63">
        <f t="shared" si="0"/>
        <v>70306.2</v>
      </c>
      <c r="J36" s="63">
        <f>J37+J38+J39+J40+J41</f>
        <v>0</v>
      </c>
      <c r="K36" s="63">
        <f>K37+K38+K39+K40+K41</f>
        <v>70306.2</v>
      </c>
      <c r="L36" s="97"/>
    </row>
    <row r="37" spans="2:12" ht="15.75" customHeight="1">
      <c r="B37" s="64" t="s">
        <v>41</v>
      </c>
      <c r="C37" s="64" t="s">
        <v>12</v>
      </c>
      <c r="D37" s="64" t="s">
        <v>8</v>
      </c>
      <c r="E37" s="64" t="s">
        <v>8</v>
      </c>
      <c r="F37" s="64" t="s">
        <v>8</v>
      </c>
      <c r="G37" s="65" t="s">
        <v>8</v>
      </c>
      <c r="H37" s="66" t="s">
        <v>47</v>
      </c>
      <c r="I37" s="63">
        <f t="shared" si="0"/>
        <v>24777.7</v>
      </c>
      <c r="J37" s="67">
        <v>0</v>
      </c>
      <c r="K37" s="67">
        <v>24777.7</v>
      </c>
      <c r="L37" s="99"/>
    </row>
    <row r="38" spans="2:12" ht="15.75" customHeight="1">
      <c r="B38" s="64" t="s">
        <v>41</v>
      </c>
      <c r="C38" s="64" t="s">
        <v>15</v>
      </c>
      <c r="D38" s="64" t="s">
        <v>8</v>
      </c>
      <c r="E38" s="64" t="s">
        <v>8</v>
      </c>
      <c r="F38" s="64" t="s">
        <v>8</v>
      </c>
      <c r="G38" s="65" t="s">
        <v>8</v>
      </c>
      <c r="H38" s="66" t="s">
        <v>48</v>
      </c>
      <c r="I38" s="67">
        <f t="shared" si="0"/>
        <v>32676.9</v>
      </c>
      <c r="J38" s="67">
        <v>0</v>
      </c>
      <c r="K38" s="67">
        <v>32676.9</v>
      </c>
      <c r="L38" s="99"/>
    </row>
    <row r="39" spans="2:12" ht="31.5" customHeight="1">
      <c r="B39" s="64" t="s">
        <v>41</v>
      </c>
      <c r="C39" s="64" t="s">
        <v>17</v>
      </c>
      <c r="D39" s="64" t="s">
        <v>8</v>
      </c>
      <c r="E39" s="64" t="s">
        <v>8</v>
      </c>
      <c r="F39" s="64" t="s">
        <v>8</v>
      </c>
      <c r="G39" s="65" t="s">
        <v>8</v>
      </c>
      <c r="H39" s="66" t="s">
        <v>49</v>
      </c>
      <c r="I39" s="63">
        <f t="shared" si="0"/>
        <v>314.7</v>
      </c>
      <c r="J39" s="67">
        <v>0</v>
      </c>
      <c r="K39" s="67">
        <v>314.7</v>
      </c>
      <c r="L39" s="99"/>
    </row>
    <row r="40" spans="2:12" ht="15.75" customHeight="1">
      <c r="B40" s="64" t="s">
        <v>41</v>
      </c>
      <c r="C40" s="64" t="s">
        <v>19</v>
      </c>
      <c r="D40" s="64" t="s">
        <v>8</v>
      </c>
      <c r="E40" s="64" t="s">
        <v>8</v>
      </c>
      <c r="F40" s="64" t="s">
        <v>8</v>
      </c>
      <c r="G40" s="65" t="s">
        <v>8</v>
      </c>
      <c r="H40" s="66" t="s">
        <v>50</v>
      </c>
      <c r="I40" s="63">
        <f t="shared" si="0"/>
        <v>12146.9</v>
      </c>
      <c r="J40" s="67">
        <v>0</v>
      </c>
      <c r="K40" s="67">
        <v>12146.9</v>
      </c>
      <c r="L40" s="99"/>
    </row>
    <row r="41" spans="2:12" ht="13.5" customHeight="1">
      <c r="B41" s="64" t="s">
        <v>41</v>
      </c>
      <c r="C41" s="64" t="s">
        <v>41</v>
      </c>
      <c r="D41" s="64" t="s">
        <v>8</v>
      </c>
      <c r="E41" s="64" t="s">
        <v>8</v>
      </c>
      <c r="F41" s="64" t="s">
        <v>8</v>
      </c>
      <c r="G41" s="65" t="s">
        <v>8</v>
      </c>
      <c r="H41" s="66" t="s">
        <v>51</v>
      </c>
      <c r="I41" s="67">
        <f t="shared" si="0"/>
        <v>390</v>
      </c>
      <c r="J41" s="67">
        <v>0</v>
      </c>
      <c r="K41" s="67">
        <v>390</v>
      </c>
      <c r="L41" s="99"/>
    </row>
    <row r="42" spans="2:12" ht="15.75" customHeight="1">
      <c r="B42" s="60" t="s">
        <v>53</v>
      </c>
      <c r="C42" s="60" t="s">
        <v>13</v>
      </c>
      <c r="D42" s="60" t="s">
        <v>8</v>
      </c>
      <c r="E42" s="60" t="s">
        <v>8</v>
      </c>
      <c r="F42" s="60" t="s">
        <v>8</v>
      </c>
      <c r="G42" s="61" t="s">
        <v>8</v>
      </c>
      <c r="H42" s="62" t="s">
        <v>52</v>
      </c>
      <c r="I42" s="63">
        <f t="shared" si="0"/>
        <v>65366.299999999996</v>
      </c>
      <c r="J42" s="63">
        <f>J43+J44+J45</f>
        <v>3977.6</v>
      </c>
      <c r="K42" s="63">
        <f>K43+K44+K45</f>
        <v>61388.7</v>
      </c>
      <c r="L42" s="97"/>
    </row>
    <row r="43" spans="2:12" ht="15.75" customHeight="1">
      <c r="B43" s="64" t="s">
        <v>53</v>
      </c>
      <c r="C43" s="64" t="s">
        <v>12</v>
      </c>
      <c r="D43" s="64" t="s">
        <v>8</v>
      </c>
      <c r="E43" s="64" t="s">
        <v>8</v>
      </c>
      <c r="F43" s="64" t="s">
        <v>8</v>
      </c>
      <c r="G43" s="65" t="s">
        <v>8</v>
      </c>
      <c r="H43" s="66" t="s">
        <v>54</v>
      </c>
      <c r="I43" s="63">
        <f t="shared" si="0"/>
        <v>3005.6</v>
      </c>
      <c r="J43" s="67">
        <v>3005.6</v>
      </c>
      <c r="K43" s="67">
        <v>0</v>
      </c>
      <c r="L43" s="99"/>
    </row>
    <row r="44" spans="2:12" ht="15.75" customHeight="1">
      <c r="B44" s="64" t="s">
        <v>53</v>
      </c>
      <c r="C44" s="64" t="s">
        <v>17</v>
      </c>
      <c r="D44" s="64" t="s">
        <v>8</v>
      </c>
      <c r="E44" s="64" t="s">
        <v>8</v>
      </c>
      <c r="F44" s="64" t="s">
        <v>8</v>
      </c>
      <c r="G44" s="65" t="s">
        <v>8</v>
      </c>
      <c r="H44" s="66" t="s">
        <v>55</v>
      </c>
      <c r="I44" s="63">
        <f t="shared" si="0"/>
        <v>44986</v>
      </c>
      <c r="J44" s="67">
        <v>972</v>
      </c>
      <c r="K44" s="67">
        <f>630.5+1095.6+15971.4+22966.5+3350</f>
        <v>44014</v>
      </c>
      <c r="L44" s="99"/>
    </row>
    <row r="45" spans="2:12" ht="15.75" customHeight="1">
      <c r="B45" s="64" t="s">
        <v>53</v>
      </c>
      <c r="C45" s="64" t="s">
        <v>19</v>
      </c>
      <c r="D45" s="64" t="s">
        <v>8</v>
      </c>
      <c r="E45" s="64" t="s">
        <v>8</v>
      </c>
      <c r="F45" s="64" t="s">
        <v>8</v>
      </c>
      <c r="G45" s="65" t="s">
        <v>8</v>
      </c>
      <c r="H45" s="66" t="s">
        <v>56</v>
      </c>
      <c r="I45" s="63">
        <f t="shared" si="0"/>
        <v>17374.7</v>
      </c>
      <c r="J45" s="67">
        <v>0</v>
      </c>
      <c r="K45" s="67">
        <v>17374.7</v>
      </c>
      <c r="L45" s="99"/>
    </row>
    <row r="46" spans="2:12" ht="15.75" customHeight="1">
      <c r="B46" s="60" t="s">
        <v>23</v>
      </c>
      <c r="C46" s="60" t="s">
        <v>13</v>
      </c>
      <c r="D46" s="60" t="s">
        <v>8</v>
      </c>
      <c r="E46" s="60" t="s">
        <v>8</v>
      </c>
      <c r="F46" s="60" t="s">
        <v>8</v>
      </c>
      <c r="G46" s="61" t="s">
        <v>8</v>
      </c>
      <c r="H46" s="62" t="s">
        <v>57</v>
      </c>
      <c r="I46" s="63">
        <f t="shared" si="0"/>
        <v>7565.200000000001</v>
      </c>
      <c r="J46" s="63">
        <f>J47</f>
        <v>7565.200000000001</v>
      </c>
      <c r="K46" s="63">
        <v>0</v>
      </c>
      <c r="L46" s="97"/>
    </row>
    <row r="47" spans="2:12" ht="16.5" customHeight="1">
      <c r="B47" s="64" t="s">
        <v>23</v>
      </c>
      <c r="C47" s="64" t="s">
        <v>12</v>
      </c>
      <c r="D47" s="64" t="s">
        <v>8</v>
      </c>
      <c r="E47" s="64" t="s">
        <v>8</v>
      </c>
      <c r="F47" s="64" t="s">
        <v>8</v>
      </c>
      <c r="G47" s="65" t="s">
        <v>8</v>
      </c>
      <c r="H47" s="66" t="s">
        <v>58</v>
      </c>
      <c r="I47" s="63">
        <f t="shared" si="0"/>
        <v>7565.200000000001</v>
      </c>
      <c r="J47" s="67">
        <f>3421.6+4143.6</f>
        <v>7565.200000000001</v>
      </c>
      <c r="K47" s="67">
        <v>0</v>
      </c>
      <c r="L47" s="99"/>
    </row>
    <row r="48" spans="2:12" ht="17.25" customHeight="1">
      <c r="B48" s="60" t="s">
        <v>28</v>
      </c>
      <c r="C48" s="60" t="s">
        <v>13</v>
      </c>
      <c r="D48" s="60" t="s">
        <v>8</v>
      </c>
      <c r="E48" s="60" t="s">
        <v>8</v>
      </c>
      <c r="F48" s="60" t="s">
        <v>8</v>
      </c>
      <c r="G48" s="61" t="s">
        <v>8</v>
      </c>
      <c r="H48" s="62" t="s">
        <v>59</v>
      </c>
      <c r="I48" s="63">
        <f t="shared" si="0"/>
        <v>1938.6</v>
      </c>
      <c r="J48" s="63">
        <f>J49+J50</f>
        <v>1938.6</v>
      </c>
      <c r="K48" s="63">
        <v>0</v>
      </c>
      <c r="L48" s="97"/>
    </row>
    <row r="49" spans="2:12" ht="15.75" customHeight="1">
      <c r="B49" s="64" t="s">
        <v>28</v>
      </c>
      <c r="C49" s="64" t="s">
        <v>15</v>
      </c>
      <c r="D49" s="64" t="s">
        <v>8</v>
      </c>
      <c r="E49" s="64" t="s">
        <v>8</v>
      </c>
      <c r="F49" s="64" t="s">
        <v>8</v>
      </c>
      <c r="G49" s="65" t="s">
        <v>8</v>
      </c>
      <c r="H49" s="66" t="s">
        <v>60</v>
      </c>
      <c r="I49" s="63">
        <f t="shared" si="0"/>
        <v>1888.6</v>
      </c>
      <c r="J49" s="67">
        <v>1888.6</v>
      </c>
      <c r="K49" s="67">
        <v>0</v>
      </c>
      <c r="L49" s="99"/>
    </row>
    <row r="50" spans="2:12" ht="15.75" customHeight="1">
      <c r="B50" s="64" t="s">
        <v>28</v>
      </c>
      <c r="C50" s="64" t="s">
        <v>19</v>
      </c>
      <c r="D50" s="64"/>
      <c r="E50" s="64"/>
      <c r="F50" s="64"/>
      <c r="G50" s="65"/>
      <c r="H50" s="66" t="s">
        <v>83</v>
      </c>
      <c r="I50" s="63">
        <f t="shared" si="0"/>
        <v>50</v>
      </c>
      <c r="J50" s="67">
        <v>50</v>
      </c>
      <c r="K50" s="67">
        <v>0</v>
      </c>
      <c r="L50" s="99"/>
    </row>
    <row r="51" spans="2:12" ht="34.5" customHeight="1" hidden="1">
      <c r="B51" s="60" t="s">
        <v>25</v>
      </c>
      <c r="C51" s="60" t="s">
        <v>13</v>
      </c>
      <c r="D51" s="60" t="s">
        <v>8</v>
      </c>
      <c r="E51" s="60" t="s">
        <v>8</v>
      </c>
      <c r="F51" s="60" t="s">
        <v>8</v>
      </c>
      <c r="G51" s="61" t="s">
        <v>8</v>
      </c>
      <c r="H51" s="62" t="s">
        <v>61</v>
      </c>
      <c r="I51" s="63">
        <f t="shared" si="0"/>
        <v>0</v>
      </c>
      <c r="J51" s="63"/>
      <c r="K51" s="63"/>
      <c r="L51" s="97"/>
    </row>
    <row r="52" spans="2:12" ht="27" customHeight="1" hidden="1">
      <c r="B52" s="64" t="s">
        <v>25</v>
      </c>
      <c r="C52" s="64" t="s">
        <v>12</v>
      </c>
      <c r="D52" s="64" t="s">
        <v>8</v>
      </c>
      <c r="E52" s="64" t="s">
        <v>8</v>
      </c>
      <c r="F52" s="64" t="s">
        <v>8</v>
      </c>
      <c r="G52" s="65" t="s">
        <v>8</v>
      </c>
      <c r="H52" s="66" t="s">
        <v>62</v>
      </c>
      <c r="I52" s="63">
        <f t="shared" si="0"/>
        <v>0</v>
      </c>
      <c r="J52" s="67"/>
      <c r="K52" s="67"/>
      <c r="L52" s="99"/>
    </row>
    <row r="53" spans="2:12" ht="51.75" customHeight="1" hidden="1">
      <c r="B53" s="60" t="s">
        <v>64</v>
      </c>
      <c r="C53" s="60" t="s">
        <v>13</v>
      </c>
      <c r="D53" s="60" t="s">
        <v>8</v>
      </c>
      <c r="E53" s="60" t="s">
        <v>8</v>
      </c>
      <c r="F53" s="60" t="s">
        <v>8</v>
      </c>
      <c r="G53" s="61" t="s">
        <v>8</v>
      </c>
      <c r="H53" s="62" t="s">
        <v>63</v>
      </c>
      <c r="I53" s="63">
        <f t="shared" si="0"/>
        <v>0</v>
      </c>
      <c r="J53" s="63">
        <f>J54</f>
        <v>0</v>
      </c>
      <c r="K53" s="63"/>
      <c r="L53" s="97"/>
    </row>
    <row r="54" spans="2:12" ht="40.5" customHeight="1" hidden="1">
      <c r="B54" s="64" t="s">
        <v>64</v>
      </c>
      <c r="C54" s="64" t="s">
        <v>17</v>
      </c>
      <c r="D54" s="64" t="s">
        <v>8</v>
      </c>
      <c r="E54" s="64" t="s">
        <v>8</v>
      </c>
      <c r="F54" s="64" t="s">
        <v>8</v>
      </c>
      <c r="G54" s="65" t="s">
        <v>8</v>
      </c>
      <c r="H54" s="66" t="s">
        <v>65</v>
      </c>
      <c r="I54" s="63">
        <f t="shared" si="0"/>
        <v>0</v>
      </c>
      <c r="J54" s="67">
        <v>0</v>
      </c>
      <c r="K54" s="67"/>
      <c r="L54" s="99"/>
    </row>
    <row r="55" spans="2:12" ht="21.75" customHeight="1">
      <c r="B55" s="68" t="s">
        <v>8</v>
      </c>
      <c r="C55" s="68" t="s">
        <v>8</v>
      </c>
      <c r="D55" s="68" t="s">
        <v>8</v>
      </c>
      <c r="E55" s="68" t="s">
        <v>8</v>
      </c>
      <c r="F55" s="68" t="s">
        <v>8</v>
      </c>
      <c r="G55" s="69" t="s">
        <v>8</v>
      </c>
      <c r="H55" s="70" t="s">
        <v>66</v>
      </c>
      <c r="I55" s="71">
        <f>I13+I20+I22+I25+I27+I33+I36+I42+I46+I48+I51+I53</f>
        <v>664091.5</v>
      </c>
      <c r="J55" s="71">
        <f>J13+J20+J22+J25+J27+J33+J36+J42+J46+J48+J51+J53</f>
        <v>328387.39999999997</v>
      </c>
      <c r="K55" s="71">
        <f>K13+K20+K22+K25+K27+K33+K36+K42+K46+K48+K51+K53</f>
        <v>335704.10000000003</v>
      </c>
      <c r="L55" s="108"/>
    </row>
    <row r="57" ht="12.75">
      <c r="I57" s="73"/>
    </row>
  </sheetData>
  <sheetProtection/>
  <mergeCells count="6">
    <mergeCell ref="K10:K11"/>
    <mergeCell ref="H10:H11"/>
    <mergeCell ref="I10:I11"/>
    <mergeCell ref="J10:J11"/>
    <mergeCell ref="B5:L5"/>
    <mergeCell ref="J3:K3"/>
  </mergeCells>
  <printOptions/>
  <pageMargins left="0.7874015748031497" right="0.3937007874015748" top="0.3937007874015748" bottom="0.4724409448818898" header="0.2362204724409449" footer="0.2362204724409449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nvp</cp:lastModifiedBy>
  <cp:lastPrinted>2012-01-23T16:08:57Z</cp:lastPrinted>
  <dcterms:created xsi:type="dcterms:W3CDTF">2006-02-07T16:01:49Z</dcterms:created>
  <dcterms:modified xsi:type="dcterms:W3CDTF">2012-07-19T05:21:36Z</dcterms:modified>
  <cp:category/>
  <cp:version/>
  <cp:contentType/>
  <cp:contentStatus/>
</cp:coreProperties>
</file>